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8925" activeTab="0"/>
  </bookViews>
  <sheets>
    <sheet name="bug de v si ch 2014" sheetId="1" r:id="rId1"/>
  </sheets>
  <definedNames/>
  <calcPr fullCalcOnLoad="1"/>
</workbook>
</file>

<file path=xl/sharedStrings.xml><?xml version="1.0" encoding="utf-8"?>
<sst xmlns="http://schemas.openxmlformats.org/spreadsheetml/2006/main" count="318" uniqueCount="254">
  <si>
    <t>Denumire indicator</t>
  </si>
  <si>
    <t>CHELTUIELI CURENTE</t>
  </si>
  <si>
    <t>CHELTUIELI DE CAPITAL</t>
  </si>
  <si>
    <t>Cod</t>
  </si>
  <si>
    <t>01</t>
  </si>
  <si>
    <t>I.  VENITURI CURENTE</t>
  </si>
  <si>
    <t>A. VENITURI FISCALE</t>
  </si>
  <si>
    <t>Venituri din concesiuni si inchirieri</t>
  </si>
  <si>
    <t>II. VENITURI DIN CAPITAL</t>
  </si>
  <si>
    <t>Venituri din valorificarea unor bunuri ale institutiilor publice</t>
  </si>
  <si>
    <t>Donatii si sponsorizari</t>
  </si>
  <si>
    <t xml:space="preserve">VENITURI DIN VALORIFICAREA UNOR BUNURI </t>
  </si>
  <si>
    <t>Venituri din producerea riscurilor asigurate</t>
  </si>
  <si>
    <t>Incasari din valorificarea activelor bancare</t>
  </si>
  <si>
    <t>VENITURI PROPRII ( I+II)</t>
  </si>
  <si>
    <t>A4. IMPOZITE SI TAXE PE BUNURI SI SERVICII</t>
  </si>
  <si>
    <t>14.10</t>
  </si>
  <si>
    <t>16.10</t>
  </si>
  <si>
    <t>Alte impozite si taxe</t>
  </si>
  <si>
    <t>18.10.</t>
  </si>
  <si>
    <t>C. VENITURI NEFISCALE</t>
  </si>
  <si>
    <t>VENITURI  DIN PROPRIETATE</t>
  </si>
  <si>
    <t>Restituiri de fonduri din finantarea bugetara a anilor precedenti</t>
  </si>
  <si>
    <t>Venituri din dividende</t>
  </si>
  <si>
    <t>Venituri din utilizarea pasunilor comunale</t>
  </si>
  <si>
    <t>Alte venituri din proprietate</t>
  </si>
  <si>
    <t>VENITURI DIN DOBANZI</t>
  </si>
  <si>
    <t>30.10</t>
  </si>
  <si>
    <t>31.10</t>
  </si>
  <si>
    <t>Alte venituri din dobanzi</t>
  </si>
  <si>
    <t>36.10</t>
  </si>
  <si>
    <t xml:space="preserve">Alte venituri </t>
  </si>
  <si>
    <t>TRANSFERURI VOLUNTARE ALTELE DECAT SUBVENTIILE</t>
  </si>
  <si>
    <t>37.10</t>
  </si>
  <si>
    <t>Alte transferuri voluntare</t>
  </si>
  <si>
    <t>39.10</t>
  </si>
  <si>
    <t>Venituri din valorificarea stocurilor de la rezerva de stat si de mobilizare</t>
  </si>
  <si>
    <t>Venituri din privatizare</t>
  </si>
  <si>
    <t>Alte venituri din valorificarea unor bunuri</t>
  </si>
  <si>
    <t>40.10</t>
  </si>
  <si>
    <t>Incasari din rambursarea altor imprumuturi acordate</t>
  </si>
  <si>
    <t>III. OPERATIUNI FINANCIARE</t>
  </si>
  <si>
    <t>b.SUME ALOCATE DIN CREDITE EXTERNE</t>
  </si>
  <si>
    <t>c.SUME ALOCATE DIN FONDURI EXTERNE NERAMBURSABILE</t>
  </si>
  <si>
    <t>a. TOTAL  VENITURI ( I+ II+III+IV)</t>
  </si>
  <si>
    <t>10</t>
  </si>
  <si>
    <t>10.01</t>
  </si>
  <si>
    <t>10.02</t>
  </si>
  <si>
    <t>Contributii</t>
  </si>
  <si>
    <t>10.03</t>
  </si>
  <si>
    <t>Bunuri si servicii</t>
  </si>
  <si>
    <t>20.01</t>
  </si>
  <si>
    <t>Reparatii curente</t>
  </si>
  <si>
    <t>20.02</t>
  </si>
  <si>
    <t>Bunuri de natura obiectelor de inventar</t>
  </si>
  <si>
    <t>20.05</t>
  </si>
  <si>
    <t>Deplasari, detasari, transferari</t>
  </si>
  <si>
    <t>20.06</t>
  </si>
  <si>
    <t>Deplasari interne, detasari, transferari</t>
  </si>
  <si>
    <t>20.06.01</t>
  </si>
  <si>
    <t>Deplasari in strainatate</t>
  </si>
  <si>
    <t>20.06.02</t>
  </si>
  <si>
    <t>20.10</t>
  </si>
  <si>
    <t>Carti, publicatii si materiale documentare</t>
  </si>
  <si>
    <t>Consultanta si expertiza</t>
  </si>
  <si>
    <t>Pregatire profesionala</t>
  </si>
  <si>
    <t>Protectia muncii</t>
  </si>
  <si>
    <t>Alte cheltuieli</t>
  </si>
  <si>
    <t>20.11</t>
  </si>
  <si>
    <t>20.12</t>
  </si>
  <si>
    <t>20.13</t>
  </si>
  <si>
    <t>20.14</t>
  </si>
  <si>
    <t>20.30</t>
  </si>
  <si>
    <t>ALTE IMPOZITE SI TAXE GENERALE PE BUNURI SI SERVICII</t>
  </si>
  <si>
    <t>12.10</t>
  </si>
  <si>
    <t>12.10.08</t>
  </si>
  <si>
    <t>Alte impozite si taxe generale pe cifra de afaceri, vanzari si valoare adaugata</t>
  </si>
  <si>
    <t>12.10.50</t>
  </si>
  <si>
    <t>TAXE PE SERVICII SPECIFICE</t>
  </si>
  <si>
    <t>15.10</t>
  </si>
  <si>
    <t>Impozit pe spectacole</t>
  </si>
  <si>
    <t>15.10.01</t>
  </si>
  <si>
    <t>Alte taxe pe servicii specifice</t>
  </si>
  <si>
    <t>15.10.50</t>
  </si>
  <si>
    <t>Taxe pe jocurile de noroc</t>
  </si>
  <si>
    <t>16.10.01</t>
  </si>
  <si>
    <t>Taxe si tarife pentru eliberarea de licente si autorizatii de functionare</t>
  </si>
  <si>
    <t>16.10.03</t>
  </si>
  <si>
    <t>16.10.50</t>
  </si>
  <si>
    <t>18.10.50</t>
  </si>
  <si>
    <t>B. CONTRIBUTII DE ASIGURARI</t>
  </si>
  <si>
    <t xml:space="preserve">Contributiile angajatorilor </t>
  </si>
  <si>
    <t>Contributiile de asigurari sociale de sanatate datorate de angajatori</t>
  </si>
  <si>
    <t>20.10.03</t>
  </si>
  <si>
    <t>C.1</t>
  </si>
  <si>
    <t>30.10.01</t>
  </si>
  <si>
    <t>Varsaminte din profitul net al regiilor autonome, societatilor si companiilor nationale</t>
  </si>
  <si>
    <t>30.10.03</t>
  </si>
  <si>
    <t>30.10.05</t>
  </si>
  <si>
    <t>Venituri din cota-parte transferata din tarifele de utilizare a spectrului</t>
  </si>
  <si>
    <t>30.10.06</t>
  </si>
  <si>
    <t>30.10.08</t>
  </si>
  <si>
    <t>30.10.09</t>
  </si>
  <si>
    <t>30.10.50</t>
  </si>
  <si>
    <t>31.10.03</t>
  </si>
  <si>
    <t>C.2</t>
  </si>
  <si>
    <t>36.10.04</t>
  </si>
  <si>
    <t>36.10.50</t>
  </si>
  <si>
    <t>37.10.01</t>
  </si>
  <si>
    <t>37.10.50</t>
  </si>
  <si>
    <t>39.10.01</t>
  </si>
  <si>
    <t>39.10.02</t>
  </si>
  <si>
    <t>39.10.04</t>
  </si>
  <si>
    <t>39.10.05</t>
  </si>
  <si>
    <t>Venituri obtinute in procesul de stingere a creantelor bugetare</t>
  </si>
  <si>
    <t>39.10.06</t>
  </si>
  <si>
    <t>39.10.50</t>
  </si>
  <si>
    <t>INCASARI DIN RAMBURSAREA IMPRUMUTURILOR ACORDATE</t>
  </si>
  <si>
    <t>40.10.50</t>
  </si>
  <si>
    <t>Venituri din cota pe cifra de afaceri in domeniul comunicatiilor electronice</t>
  </si>
  <si>
    <t>SUBVENTII DE LA ALTE ADMINISTRATII</t>
  </si>
  <si>
    <t>43.10</t>
  </si>
  <si>
    <t>Subventii pentru institutii publice</t>
  </si>
  <si>
    <t>43.10.09</t>
  </si>
  <si>
    <t>Cheltuieli salariale in bani</t>
  </si>
  <si>
    <t>Cheltuieli salariale in natura</t>
  </si>
  <si>
    <t>Salarii de bază</t>
  </si>
  <si>
    <t>10.01.01</t>
  </si>
  <si>
    <t>Sporuri pentru condiţii de muncă</t>
  </si>
  <si>
    <t>10.01.05</t>
  </si>
  <si>
    <t>Fond de premii</t>
  </si>
  <si>
    <t>10.01.08</t>
  </si>
  <si>
    <t>Indemnizaţii de delegare</t>
  </si>
  <si>
    <t>10.01.13</t>
  </si>
  <si>
    <t>Indemnizaţii de detasare</t>
  </si>
  <si>
    <t>10.01.14</t>
  </si>
  <si>
    <t>Alocatii pentru locuinte</t>
  </si>
  <si>
    <t>10.01.16</t>
  </si>
  <si>
    <t>Alte drepturi salariale in bani</t>
  </si>
  <si>
    <t>10.01.30</t>
  </si>
  <si>
    <t>Tichete de masa</t>
  </si>
  <si>
    <t>10.02.01</t>
  </si>
  <si>
    <t>10.03.01</t>
  </si>
  <si>
    <t>10.03.02</t>
  </si>
  <si>
    <t>10.03.03</t>
  </si>
  <si>
    <t>10.03.04</t>
  </si>
  <si>
    <t xml:space="preserve">ACCIZE </t>
  </si>
  <si>
    <t>A6. ALTE IMPOZITE SI TAXE FISCALE</t>
  </si>
  <si>
    <t>00.01.10</t>
  </si>
  <si>
    <t>00.02.10</t>
  </si>
  <si>
    <t>00.03</t>
  </si>
  <si>
    <t>00.04</t>
  </si>
  <si>
    <t>10.03.06</t>
  </si>
  <si>
    <t>Active fixe</t>
  </si>
  <si>
    <t>71.01</t>
  </si>
  <si>
    <t>Taxa asupra unor activitati daunatoare sanatatii si din publicitatea lor</t>
  </si>
  <si>
    <t>16.10.05</t>
  </si>
  <si>
    <t>SUBVENTII DE LA BUGET DE STAT</t>
  </si>
  <si>
    <t>42.10</t>
  </si>
  <si>
    <t>42.10.11</t>
  </si>
  <si>
    <t>Subventii de la bugetul de stat pentru spitale</t>
  </si>
  <si>
    <t xml:space="preserve">IV. SUBVENTII  </t>
  </si>
  <si>
    <t>Taxa pe poluare pentru autovehicole</t>
  </si>
  <si>
    <t>16.10.09</t>
  </si>
  <si>
    <t>Sume primite de la UE  în contul platilor efectuate</t>
  </si>
  <si>
    <t>45.10</t>
  </si>
  <si>
    <t>42.10.39</t>
  </si>
  <si>
    <t>Transferuri curente in strainatate (catre organizatii internationale)</t>
  </si>
  <si>
    <t>55.02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</si>
  <si>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</si>
  <si>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</si>
  <si>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</si>
  <si>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</si>
  <si>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</si>
  <si>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Piese de schimb</t>
  </si>
  <si>
    <t xml:space="preserve">Transport </t>
  </si>
  <si>
    <t>Posta, telecomunicatii, radio, tv, internet</t>
  </si>
  <si>
    <t>Materiale si prestari de servicii cu caracter functional</t>
  </si>
  <si>
    <t xml:space="preserve">Alte bunuri si servicii pentru intretinere si functionare </t>
  </si>
  <si>
    <t>20.01.01</t>
  </si>
  <si>
    <t>20.01.02</t>
  </si>
  <si>
    <t>20.01.03</t>
  </si>
  <si>
    <t>20.01.04</t>
  </si>
  <si>
    <t>20.01.05</t>
  </si>
  <si>
    <t>20.01.06</t>
  </si>
  <si>
    <t>20.01.07</t>
  </si>
  <si>
    <t>20.01.08</t>
  </si>
  <si>
    <t>20.01.09</t>
  </si>
  <si>
    <t>20.01.30</t>
  </si>
  <si>
    <t>Alte bunuri de natura obiectelor de inventar</t>
  </si>
  <si>
    <t>20.05.30</t>
  </si>
  <si>
    <t xml:space="preserve">Protocol si reprezentare </t>
  </si>
  <si>
    <t>Chirii</t>
  </si>
  <si>
    <t>Alte cheltuieli cu bunuri si servicii</t>
  </si>
  <si>
    <t>20.30.02</t>
  </si>
  <si>
    <t>20.30.04</t>
  </si>
  <si>
    <t>20.30.30</t>
  </si>
  <si>
    <t>Masini, echipamente si mijloace de transport</t>
  </si>
  <si>
    <t>Mobilier, aparatura birotica si alte active corporale</t>
  </si>
  <si>
    <t xml:space="preserve">Alte active fixe </t>
  </si>
  <si>
    <t>71.01.02</t>
  </si>
  <si>
    <t>71.01.03</t>
  </si>
  <si>
    <t>71.01.30</t>
  </si>
  <si>
    <t>Uniforme si echipament</t>
  </si>
  <si>
    <t>20.05.01</t>
  </si>
  <si>
    <t>55.02.01</t>
  </si>
  <si>
    <t>NUMAR PERSONAL</t>
  </si>
  <si>
    <t>NR</t>
  </si>
  <si>
    <t xml:space="preserve">TOTAL CHELTUIELI </t>
  </si>
  <si>
    <t>BUNURI SI SERVICII (TITLUL II)</t>
  </si>
  <si>
    <t>CHELTUIELI DE PERSONAL(TITLUL I)</t>
  </si>
  <si>
    <t>ALTE TRANSFERURI(TITLUL IV)</t>
  </si>
  <si>
    <t>ACTIVE NEFINANCIARE(TITLUL X)</t>
  </si>
  <si>
    <t>OFICIUL DE STAT PENTRU INVENTII SI MARCI</t>
  </si>
  <si>
    <t>Buget</t>
  </si>
  <si>
    <t>Crt</t>
  </si>
  <si>
    <t xml:space="preserve"> Alte taxe pe utilizarea bunurilor, autorizarea utilizarii bunurilor sau pe desfasurare de activitati</t>
  </si>
  <si>
    <t>Subventii de la bugetul de stat catre institutii publice finantate partial sau integral din venituri proprii pentru proiecte finantate din FEN postaderare</t>
  </si>
  <si>
    <t>VANZARI DE BUNURI SI SERVICII DIVERSE VENITURI</t>
  </si>
  <si>
    <t>20.25</t>
  </si>
  <si>
    <t>Contribuţii şi cotizaţii la organisme internaţionale</t>
  </si>
  <si>
    <t>Cheltuiei judiciare si extra judiciare</t>
  </si>
  <si>
    <t>Realizat</t>
  </si>
  <si>
    <t>Propunere</t>
  </si>
  <si>
    <t>Sold final(venituri -chelt.tot.inclusiv de capital)</t>
  </si>
  <si>
    <t>mii lei</t>
  </si>
  <si>
    <t xml:space="preserve">Contributii de asigurari sociale de stat  </t>
  </si>
  <si>
    <t xml:space="preserve">Contributii de asigurari de somaj  </t>
  </si>
  <si>
    <t xml:space="preserve">Contributii de asigurari sociale de sanatate  </t>
  </si>
  <si>
    <t xml:space="preserve"> Contributii de asigurari pentru accidente de munca si boli profesionale </t>
  </si>
  <si>
    <t xml:space="preserve">Contributii pentru concedii si indemnizatii </t>
  </si>
  <si>
    <t>TAXE PE UTILIZAREA BUNURILOR, AUTORIZAREA UTILIZARII BUNURILOR SAU PE DESFASURAREA DE ACTIVITATI</t>
  </si>
  <si>
    <t xml:space="preserve">                     BUGETUL DE VENITURI SI CHELTUIELI</t>
  </si>
  <si>
    <t xml:space="preserve">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</si>
  <si>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</t>
  </si>
  <si>
    <t>51.01.04</t>
  </si>
  <si>
    <t>clasificatie functionala</t>
  </si>
  <si>
    <t xml:space="preserve">Crestere/            </t>
  </si>
  <si>
    <t>descrestere</t>
  </si>
  <si>
    <t>51.01,04</t>
  </si>
  <si>
    <t>Vouchere de vacanta</t>
  </si>
  <si>
    <t>10.02.06</t>
  </si>
  <si>
    <t>Estimari</t>
  </si>
  <si>
    <t xml:space="preserve">Buget </t>
  </si>
  <si>
    <t>aprobat</t>
  </si>
  <si>
    <t>DIRECTOR GENERAL,</t>
  </si>
  <si>
    <t>2016/2015</t>
  </si>
  <si>
    <t xml:space="preserve">               pentru anul 2016 si estimari pentru anii 2017-2019</t>
  </si>
  <si>
    <t>Simona Nechifor</t>
  </si>
  <si>
    <t>ALEXANDRU-IOAN ANDREI</t>
  </si>
  <si>
    <t>Director economic,</t>
  </si>
  <si>
    <t xml:space="preserve"> disponibil cont curent la inceputul anului(22.12.2015)</t>
  </si>
  <si>
    <t>Diana Ioana Florea</t>
  </si>
  <si>
    <t>ORDONATOR PRINCIPAL DE CREDITE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</si>
</sst>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9"/>
      <color indexed="10"/>
      <name val="Arial"/>
      <family val="2"/>
    </font>
    <font>
      <b/>
      <u val="single"/>
      <sz val="9"/>
      <name val="Arial"/>
      <family val="2"/>
    </font>
    <font>
      <sz val="9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3" fontId="0" fillId="0" borderId="0" xfId="0" applyNumberForma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3" fontId="19" fillId="0" borderId="0" xfId="0" applyNumberFormat="1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2" fillId="0" borderId="13" xfId="0" applyFont="1" applyBorder="1" applyAlignment="1">
      <alignment/>
    </xf>
    <xf numFmtId="0" fontId="22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center"/>
    </xf>
    <xf numFmtId="0" fontId="22" fillId="0" borderId="15" xfId="0" applyFont="1" applyBorder="1" applyAlignment="1">
      <alignment/>
    </xf>
    <xf numFmtId="0" fontId="20" fillId="0" borderId="15" xfId="0" applyFont="1" applyBorder="1" applyAlignment="1">
      <alignment/>
    </xf>
    <xf numFmtId="0" fontId="22" fillId="0" borderId="15" xfId="0" applyFont="1" applyFill="1" applyBorder="1" applyAlignment="1">
      <alignment/>
    </xf>
    <xf numFmtId="0" fontId="22" fillId="0" borderId="14" xfId="0" applyFont="1" applyBorder="1" applyAlignment="1">
      <alignment/>
    </xf>
    <xf numFmtId="0" fontId="20" fillId="0" borderId="15" xfId="0" applyFont="1" applyBorder="1" applyAlignment="1">
      <alignment wrapText="1"/>
    </xf>
    <xf numFmtId="16" fontId="20" fillId="0" borderId="14" xfId="0" applyNumberFormat="1" applyFont="1" applyFill="1" applyBorder="1" applyAlignment="1" quotePrefix="1">
      <alignment horizontal="center"/>
    </xf>
    <xf numFmtId="0" fontId="20" fillId="0" borderId="15" xfId="0" applyFont="1" applyFill="1" applyBorder="1" applyAlignment="1">
      <alignment wrapText="1"/>
    </xf>
    <xf numFmtId="0" fontId="22" fillId="0" borderId="15" xfId="0" applyFont="1" applyBorder="1" applyAlignment="1">
      <alignment wrapText="1"/>
    </xf>
    <xf numFmtId="0" fontId="22" fillId="0" borderId="12" xfId="0" applyFont="1" applyFill="1" applyBorder="1" applyAlignment="1" quotePrefix="1">
      <alignment horizontal="center"/>
    </xf>
    <xf numFmtId="0" fontId="20" fillId="0" borderId="14" xfId="0" applyFont="1" applyFill="1" applyBorder="1" applyAlignment="1" quotePrefix="1">
      <alignment horizontal="center"/>
    </xf>
    <xf numFmtId="0" fontId="22" fillId="0" borderId="15" xfId="0" applyFont="1" applyFill="1" applyBorder="1" applyAlignment="1">
      <alignment horizontal="left"/>
    </xf>
    <xf numFmtId="49" fontId="22" fillId="0" borderId="15" xfId="0" applyNumberFormat="1" applyFont="1" applyBorder="1" applyAlignment="1">
      <alignment wrapText="1"/>
    </xf>
    <xf numFmtId="0" fontId="22" fillId="0" borderId="10" xfId="0" applyFont="1" applyFill="1" applyBorder="1" applyAlignment="1" quotePrefix="1">
      <alignment horizontal="center"/>
    </xf>
    <xf numFmtId="0" fontId="22" fillId="0" borderId="13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center"/>
    </xf>
    <xf numFmtId="49" fontId="23" fillId="0" borderId="15" xfId="0" applyNumberFormat="1" applyFont="1" applyBorder="1" applyAlignment="1">
      <alignment wrapText="1"/>
    </xf>
    <xf numFmtId="0" fontId="20" fillId="0" borderId="15" xfId="0" applyFont="1" applyFill="1" applyBorder="1" applyAlignment="1">
      <alignment/>
    </xf>
    <xf numFmtId="0" fontId="22" fillId="0" borderId="11" xfId="0" applyFont="1" applyFill="1" applyBorder="1" applyAlignment="1" quotePrefix="1">
      <alignment horizontal="center"/>
    </xf>
    <xf numFmtId="16" fontId="20" fillId="0" borderId="11" xfId="0" applyNumberFormat="1" applyFont="1" applyFill="1" applyBorder="1" applyAlignment="1" quotePrefix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22" fillId="0" borderId="14" xfId="0" applyFont="1" applyFill="1" applyBorder="1" applyAlignment="1">
      <alignment horizontal="center"/>
    </xf>
    <xf numFmtId="16" fontId="22" fillId="0" borderId="14" xfId="0" applyNumberFormat="1" applyFont="1" applyFill="1" applyBorder="1" applyAlignment="1" quotePrefix="1">
      <alignment horizontal="center"/>
    </xf>
    <xf numFmtId="0" fontId="22" fillId="0" borderId="14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center"/>
    </xf>
    <xf numFmtId="2" fontId="20" fillId="0" borderId="15" xfId="0" applyNumberFormat="1" applyFont="1" applyBorder="1" applyAlignment="1">
      <alignment wrapText="1"/>
    </xf>
    <xf numFmtId="0" fontId="20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20" fillId="0" borderId="0" xfId="0" applyFont="1" applyFill="1" applyBorder="1" applyAlignment="1">
      <alignment horizontal="left" wrapText="1"/>
    </xf>
    <xf numFmtId="0" fontId="22" fillId="0" borderId="0" xfId="0" applyFont="1" applyBorder="1" applyAlignment="1">
      <alignment/>
    </xf>
    <xf numFmtId="0" fontId="20" fillId="0" borderId="11" xfId="0" applyFont="1" applyFill="1" applyBorder="1" applyAlignment="1" quotePrefix="1">
      <alignment horizontal="center"/>
    </xf>
    <xf numFmtId="0" fontId="22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4" fillId="0" borderId="15" xfId="0" applyFont="1" applyBorder="1" applyAlignment="1">
      <alignment/>
    </xf>
    <xf numFmtId="0" fontId="24" fillId="0" borderId="15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2" fillId="0" borderId="14" xfId="0" applyFont="1" applyFill="1" applyBorder="1" applyAlignment="1" quotePrefix="1">
      <alignment horizontal="center" vertical="center" wrapText="1"/>
    </xf>
    <xf numFmtId="0" fontId="20" fillId="0" borderId="15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14" xfId="0" applyFont="1" applyBorder="1" applyAlignment="1" quotePrefix="1">
      <alignment horizontal="center"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15" xfId="0" applyFont="1" applyFill="1" applyBorder="1" applyAlignment="1">
      <alignment wrapText="1"/>
    </xf>
    <xf numFmtId="14" fontId="22" fillId="0" borderId="14" xfId="0" applyNumberFormat="1" applyFont="1" applyFill="1" applyBorder="1" applyAlignment="1" quotePrefix="1">
      <alignment horizontal="center"/>
    </xf>
    <xf numFmtId="0" fontId="22" fillId="0" borderId="15" xfId="0" applyFont="1" applyFill="1" applyBorder="1" applyAlignment="1" quotePrefix="1">
      <alignment/>
    </xf>
    <xf numFmtId="0" fontId="20" fillId="0" borderId="14" xfId="0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center"/>
    </xf>
    <xf numFmtId="14" fontId="22" fillId="0" borderId="11" xfId="0" applyNumberFormat="1" applyFont="1" applyFill="1" applyBorder="1" applyAlignment="1" quotePrefix="1">
      <alignment horizontal="center"/>
    </xf>
    <xf numFmtId="2" fontId="22" fillId="0" borderId="14" xfId="0" applyNumberFormat="1" applyFont="1" applyBorder="1" applyAlignment="1">
      <alignment horizontal="center" vertical="center" wrapText="1"/>
    </xf>
    <xf numFmtId="2" fontId="22" fillId="0" borderId="15" xfId="0" applyNumberFormat="1" applyFont="1" applyBorder="1" applyAlignment="1">
      <alignment vertical="center" wrapText="1"/>
    </xf>
    <xf numFmtId="2" fontId="22" fillId="0" borderId="11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3" fontId="20" fillId="0" borderId="14" xfId="0" applyNumberFormat="1" applyFont="1" applyFill="1" applyBorder="1" applyAlignment="1">
      <alignment/>
    </xf>
    <xf numFmtId="3" fontId="22" fillId="0" borderId="14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3" fontId="22" fillId="0" borderId="14" xfId="0" applyNumberFormat="1" applyFont="1" applyFill="1" applyBorder="1" applyAlignment="1">
      <alignment/>
    </xf>
    <xf numFmtId="3" fontId="20" fillId="0" borderId="14" xfId="0" applyNumberFormat="1" applyFont="1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3" fontId="20" fillId="0" borderId="14" xfId="0" applyNumberFormat="1" applyFont="1" applyFill="1" applyBorder="1" applyAlignment="1">
      <alignment/>
    </xf>
    <xf numFmtId="0" fontId="20" fillId="0" borderId="0" xfId="0" applyFont="1" applyAlignment="1">
      <alignment horizontal="left"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0" fillId="0" borderId="17" xfId="0" applyFont="1" applyBorder="1" applyAlignment="1">
      <alignment horizontal="right"/>
    </xf>
    <xf numFmtId="0" fontId="20" fillId="0" borderId="18" xfId="0" applyFont="1" applyBorder="1" applyAlignment="1">
      <alignment horizontal="right"/>
    </xf>
    <xf numFmtId="0" fontId="20" fillId="0" borderId="16" xfId="0" applyFont="1" applyBorder="1" applyAlignment="1">
      <alignment horizontal="right"/>
    </xf>
    <xf numFmtId="16" fontId="22" fillId="0" borderId="11" xfId="0" applyNumberFormat="1" applyFont="1" applyFill="1" applyBorder="1" applyAlignment="1" quotePrefix="1">
      <alignment horizontal="center"/>
    </xf>
    <xf numFmtId="0" fontId="22" fillId="0" borderId="19" xfId="0" applyFont="1" applyBorder="1" applyAlignment="1">
      <alignment/>
    </xf>
    <xf numFmtId="16" fontId="20" fillId="0" borderId="11" xfId="0" applyNumberFormat="1" applyFont="1" applyFill="1" applyBorder="1" applyAlignment="1">
      <alignment horizontal="center"/>
    </xf>
    <xf numFmtId="3" fontId="20" fillId="0" borderId="14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0" fontId="19" fillId="0" borderId="14" xfId="0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Continuous" vertical="center"/>
    </xf>
    <xf numFmtId="3" fontId="20" fillId="0" borderId="12" xfId="0" applyNumberFormat="1" applyFont="1" applyFill="1" applyBorder="1" applyAlignment="1">
      <alignment/>
    </xf>
    <xf numFmtId="3" fontId="20" fillId="0" borderId="12" xfId="0" applyNumberFormat="1" applyFont="1" applyFill="1" applyBorder="1" applyAlignment="1">
      <alignment/>
    </xf>
    <xf numFmtId="3" fontId="19" fillId="0" borderId="14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20" fillId="0" borderId="0" xfId="0" applyNumberFormat="1" applyFont="1" applyFill="1" applyBorder="1" applyAlignment="1">
      <alignment/>
    </xf>
    <xf numFmtId="3" fontId="20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0" fontId="20" fillId="0" borderId="15" xfId="0" applyFont="1" applyBorder="1" applyAlignment="1">
      <alignment wrapText="1"/>
    </xf>
    <xf numFmtId="0" fontId="22" fillId="0" borderId="19" xfId="0" applyFont="1" applyBorder="1" applyAlignment="1">
      <alignment wrapText="1"/>
    </xf>
    <xf numFmtId="0" fontId="22" fillId="0" borderId="13" xfId="0" applyFont="1" applyFill="1" applyBorder="1" applyAlignment="1">
      <alignment horizontal="left" wrapText="1"/>
    </xf>
    <xf numFmtId="0" fontId="22" fillId="0" borderId="15" xfId="0" applyFont="1" applyBorder="1" applyAlignment="1">
      <alignment wrapText="1"/>
    </xf>
    <xf numFmtId="0" fontId="20" fillId="0" borderId="13" xfId="0" applyFont="1" applyFill="1" applyBorder="1" applyAlignment="1">
      <alignment wrapText="1"/>
    </xf>
    <xf numFmtId="0" fontId="20" fillId="0" borderId="15" xfId="0" applyFont="1" applyFill="1" applyBorder="1" applyAlignment="1">
      <alignment horizontal="left" wrapText="1"/>
    </xf>
    <xf numFmtId="0" fontId="20" fillId="0" borderId="15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10" fontId="20" fillId="0" borderId="10" xfId="0" applyNumberFormat="1" applyFont="1" applyBorder="1" applyAlignment="1">
      <alignment horizontal="center" wrapText="1"/>
    </xf>
    <xf numFmtId="10" fontId="20" fillId="0" borderId="11" xfId="0" applyNumberFormat="1" applyFont="1" applyBorder="1" applyAlignment="1">
      <alignment horizontal="center" wrapText="1"/>
    </xf>
    <xf numFmtId="10" fontId="20" fillId="0" borderId="12" xfId="0" applyNumberFormat="1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3"/>
  <sheetViews>
    <sheetView tabSelected="1" zoomScale="85" zoomScaleNormal="85" zoomScalePageLayoutView="0" workbookViewId="0" topLeftCell="A1">
      <selection activeCell="H7" sqref="H7"/>
    </sheetView>
  </sheetViews>
  <sheetFormatPr defaultColWidth="9.140625" defaultRowHeight="12.75"/>
  <cols>
    <col min="1" max="1" width="4.7109375" style="0" customWidth="1"/>
    <col min="2" max="2" width="9.421875" style="0" customWidth="1"/>
    <col min="3" max="3" width="7.7109375" style="0" customWidth="1"/>
    <col min="4" max="4" width="1.28515625" style="0" customWidth="1"/>
    <col min="5" max="5" width="1.1484375" style="0" customWidth="1"/>
    <col min="6" max="6" width="0.9921875" style="0" customWidth="1"/>
    <col min="7" max="7" width="0.13671875" style="0" customWidth="1"/>
    <col min="8" max="8" width="45.421875" style="0" customWidth="1"/>
    <col min="9" max="9" width="9.28125" style="0" customWidth="1"/>
    <col min="10" max="10" width="10.28125" style="0" customWidth="1"/>
    <col min="11" max="11" width="11.421875" style="0" customWidth="1"/>
    <col min="12" max="12" width="10.00390625" style="0" customWidth="1"/>
    <col min="13" max="13" width="8.8515625" style="0" hidden="1" customWidth="1"/>
    <col min="14" max="14" width="9.28125" style="0" customWidth="1"/>
  </cols>
  <sheetData>
    <row r="1" spans="1:8" ht="12.75">
      <c r="A1" s="7" t="s">
        <v>213</v>
      </c>
      <c r="B1" s="7"/>
      <c r="C1" s="7"/>
      <c r="D1" s="7"/>
      <c r="E1" s="7"/>
      <c r="F1" s="7"/>
      <c r="G1" s="7"/>
      <c r="H1" s="7"/>
    </row>
    <row r="2" spans="1:16" ht="12.75">
      <c r="A2" s="6"/>
      <c r="B2" s="6"/>
      <c r="C2" s="5"/>
      <c r="D2" s="5"/>
      <c r="E2" s="5"/>
      <c r="F2" s="5"/>
      <c r="G2" s="5"/>
      <c r="H2" s="113"/>
      <c r="I2" s="113"/>
      <c r="J2" s="12"/>
      <c r="K2" s="12"/>
      <c r="L2" s="12" t="s">
        <v>253</v>
      </c>
      <c r="M2" s="12"/>
      <c r="N2" s="12"/>
      <c r="O2" s="7"/>
      <c r="P2" s="7"/>
    </row>
    <row r="3" spans="1:16" ht="12.75">
      <c r="A3" s="6"/>
      <c r="B3" s="6"/>
      <c r="C3" s="5"/>
      <c r="D3" s="5"/>
      <c r="E3" s="5"/>
      <c r="F3" s="5"/>
      <c r="G3" s="5"/>
      <c r="H3" s="113"/>
      <c r="I3" s="130"/>
      <c r="J3" s="130"/>
      <c r="K3" s="130"/>
      <c r="L3" s="130"/>
      <c r="M3" s="130"/>
      <c r="N3" s="130"/>
      <c r="O3" s="87"/>
      <c r="P3" s="7"/>
    </row>
    <row r="4" spans="1:16" ht="12.75">
      <c r="A4" s="6" t="s">
        <v>233</v>
      </c>
      <c r="B4" s="6"/>
      <c r="C4" s="5"/>
      <c r="D4" s="5"/>
      <c r="E4" s="5"/>
      <c r="F4" s="5"/>
      <c r="G4" s="85"/>
      <c r="H4" s="113"/>
      <c r="I4" s="109"/>
      <c r="J4" s="109"/>
      <c r="K4" s="109"/>
      <c r="L4" s="109" t="s">
        <v>252</v>
      </c>
      <c r="M4" s="109"/>
      <c r="N4" s="109"/>
      <c r="O4" s="87"/>
      <c r="P4" s="7"/>
    </row>
    <row r="5" spans="1:16" ht="12.75">
      <c r="A5" s="6" t="s">
        <v>234</v>
      </c>
      <c r="B5" s="6"/>
      <c r="C5" s="5"/>
      <c r="D5" s="5"/>
      <c r="E5" s="5"/>
      <c r="F5" s="5"/>
      <c r="G5" s="5"/>
      <c r="H5" s="113"/>
      <c r="I5" s="109"/>
      <c r="J5" s="109"/>
      <c r="K5" s="109"/>
      <c r="L5" s="109"/>
      <c r="M5" s="109"/>
      <c r="N5" s="109"/>
      <c r="O5" s="87"/>
      <c r="P5" s="7"/>
    </row>
    <row r="6" spans="1:16" ht="12.75">
      <c r="A6" s="86"/>
      <c r="B6" s="86"/>
      <c r="C6" s="86"/>
      <c r="D6" s="86"/>
      <c r="E6" s="86"/>
      <c r="F6" s="86"/>
      <c r="G6" s="86"/>
      <c r="H6" s="12"/>
      <c r="I6" s="12"/>
      <c r="J6" s="12"/>
      <c r="K6" s="130"/>
      <c r="L6" s="130"/>
      <c r="M6" s="12"/>
      <c r="N6" s="12"/>
      <c r="O6" s="7"/>
      <c r="P6" s="7"/>
    </row>
    <row r="7" spans="1:16" ht="12.75">
      <c r="A7" s="87"/>
      <c r="B7" s="87"/>
      <c r="C7" s="88"/>
      <c r="D7" s="88"/>
      <c r="E7" s="88"/>
      <c r="F7" s="88"/>
      <c r="G7" s="88"/>
      <c r="H7" s="12"/>
      <c r="I7" s="12"/>
      <c r="J7" s="12"/>
      <c r="K7" s="130"/>
      <c r="L7" s="130"/>
      <c r="M7" s="12"/>
      <c r="N7" s="12"/>
      <c r="O7" s="7"/>
      <c r="P7" s="7"/>
    </row>
    <row r="8" spans="1:16" ht="12.75">
      <c r="A8" s="87"/>
      <c r="B8" s="87"/>
      <c r="C8" s="8"/>
      <c r="D8" s="88"/>
      <c r="E8" s="88"/>
      <c r="F8" s="88"/>
      <c r="G8" s="88"/>
      <c r="H8" s="130"/>
      <c r="I8" s="130"/>
      <c r="J8" s="130"/>
      <c r="K8" s="130"/>
      <c r="L8" s="130"/>
      <c r="M8" s="130"/>
      <c r="N8" s="12"/>
      <c r="O8" s="7"/>
      <c r="P8" s="7"/>
    </row>
    <row r="9" spans="1:14" ht="12.75">
      <c r="A9" s="87"/>
      <c r="B9" s="87"/>
      <c r="C9" s="8"/>
      <c r="D9" s="88"/>
      <c r="E9" s="88"/>
      <c r="F9" s="88"/>
      <c r="G9" s="88"/>
      <c r="H9" s="109"/>
      <c r="I9" s="109"/>
      <c r="J9" s="43"/>
      <c r="K9" s="110"/>
      <c r="L9" s="110"/>
      <c r="M9" s="110"/>
      <c r="N9" s="111"/>
    </row>
    <row r="10" spans="3:14" ht="12.75">
      <c r="C10" s="8"/>
      <c r="D10" s="9"/>
      <c r="E10" s="9"/>
      <c r="F10" s="9"/>
      <c r="H10" s="109"/>
      <c r="I10" s="109"/>
      <c r="J10" s="43"/>
      <c r="K10" s="110"/>
      <c r="L10" s="110"/>
      <c r="M10" s="110"/>
      <c r="N10" s="111"/>
    </row>
    <row r="11" spans="3:14" ht="12.75">
      <c r="C11" s="90"/>
      <c r="D11" s="9"/>
      <c r="E11" s="9"/>
      <c r="F11" s="9"/>
      <c r="H11" s="111"/>
      <c r="I11" s="111"/>
      <c r="J11" s="147"/>
      <c r="K11" s="147"/>
      <c r="L11" s="112"/>
      <c r="M11" s="112"/>
      <c r="N11" s="111"/>
    </row>
    <row r="12" spans="3:6" ht="12.75">
      <c r="C12" s="8"/>
      <c r="D12" s="9"/>
      <c r="E12" s="9"/>
      <c r="F12" s="9"/>
    </row>
    <row r="13" spans="3:8" ht="15">
      <c r="C13" s="8"/>
      <c r="D13" s="9"/>
      <c r="E13" s="9"/>
      <c r="F13" s="9"/>
      <c r="H13" s="10" t="s">
        <v>232</v>
      </c>
    </row>
    <row r="14" spans="3:8" ht="15">
      <c r="C14" s="8"/>
      <c r="D14" s="9"/>
      <c r="E14" s="9"/>
      <c r="F14" s="9"/>
      <c r="H14" s="10" t="s">
        <v>247</v>
      </c>
    </row>
    <row r="15" spans="3:16" ht="12.75">
      <c r="C15" s="1"/>
      <c r="D15" s="1"/>
      <c r="E15" s="1"/>
      <c r="F15" s="1"/>
      <c r="G15" s="1"/>
      <c r="H15" s="1"/>
      <c r="L15" s="7"/>
      <c r="M15" s="134"/>
      <c r="N15" s="7"/>
      <c r="O15" s="7"/>
      <c r="P15" s="7" t="s">
        <v>225</v>
      </c>
    </row>
    <row r="16" spans="1:16" ht="12.75" customHeight="1">
      <c r="A16" s="15" t="s">
        <v>207</v>
      </c>
      <c r="B16" s="131" t="s">
        <v>236</v>
      </c>
      <c r="C16" s="135" t="s">
        <v>3</v>
      </c>
      <c r="D16" s="138" t="s">
        <v>0</v>
      </c>
      <c r="E16" s="139"/>
      <c r="F16" s="139"/>
      <c r="G16" s="139"/>
      <c r="H16" s="140"/>
      <c r="I16" s="15"/>
      <c r="J16" s="94" t="s">
        <v>243</v>
      </c>
      <c r="K16" s="15" t="s">
        <v>223</v>
      </c>
      <c r="L16" s="103" t="s">
        <v>237</v>
      </c>
      <c r="M16" s="134"/>
      <c r="N16" s="104">
        <v>2017</v>
      </c>
      <c r="O16" s="104">
        <v>2018</v>
      </c>
      <c r="P16" s="105">
        <v>2019</v>
      </c>
    </row>
    <row r="17" spans="1:16" ht="12.75">
      <c r="A17" s="16" t="s">
        <v>215</v>
      </c>
      <c r="B17" s="132"/>
      <c r="C17" s="136"/>
      <c r="D17" s="141"/>
      <c r="E17" s="142"/>
      <c r="F17" s="142"/>
      <c r="G17" s="142"/>
      <c r="H17" s="143"/>
      <c r="I17" s="16" t="s">
        <v>222</v>
      </c>
      <c r="J17" s="95" t="s">
        <v>244</v>
      </c>
      <c r="K17" s="16" t="s">
        <v>214</v>
      </c>
      <c r="L17" s="106" t="s">
        <v>238</v>
      </c>
      <c r="M17" s="134"/>
      <c r="N17" s="107" t="s">
        <v>242</v>
      </c>
      <c r="O17" s="105" t="s">
        <v>242</v>
      </c>
      <c r="P17" s="105" t="s">
        <v>242</v>
      </c>
    </row>
    <row r="18" spans="1:16" ht="12.75">
      <c r="A18" s="17"/>
      <c r="B18" s="133"/>
      <c r="C18" s="137"/>
      <c r="D18" s="144"/>
      <c r="E18" s="145"/>
      <c r="F18" s="145"/>
      <c r="G18" s="145"/>
      <c r="H18" s="146"/>
      <c r="I18" s="17">
        <v>2014</v>
      </c>
      <c r="J18" s="96">
        <v>2015</v>
      </c>
      <c r="K18" s="17">
        <v>2016</v>
      </c>
      <c r="L18" s="108" t="s">
        <v>246</v>
      </c>
      <c r="M18" s="134"/>
      <c r="N18" s="102"/>
      <c r="O18" s="102"/>
      <c r="P18" s="102"/>
    </row>
    <row r="19" spans="1:16" ht="12.75">
      <c r="A19" s="18">
        <v>1</v>
      </c>
      <c r="B19" s="18" t="s">
        <v>107</v>
      </c>
      <c r="C19" s="19"/>
      <c r="D19" s="20" t="s">
        <v>44</v>
      </c>
      <c r="E19" s="21"/>
      <c r="F19" s="21"/>
      <c r="G19" s="21"/>
      <c r="H19" s="21"/>
      <c r="I19" s="114">
        <v>46846</v>
      </c>
      <c r="J19" s="115">
        <v>144200</v>
      </c>
      <c r="K19" s="80">
        <v>167149</v>
      </c>
      <c r="L19" s="100">
        <f>(K19/J19)*100</f>
        <v>115.91470180305133</v>
      </c>
      <c r="M19" s="134"/>
      <c r="N19" s="101">
        <f>(K19*2)/100+K19</f>
        <v>170491.98</v>
      </c>
      <c r="O19" s="101">
        <f aca="true" t="shared" si="0" ref="O19:P21">(N19*2)/100+N19</f>
        <v>173901.81960000002</v>
      </c>
      <c r="P19" s="101">
        <f t="shared" si="0"/>
        <v>177379.85599200003</v>
      </c>
    </row>
    <row r="20" spans="1:16" ht="12.75">
      <c r="A20" s="18">
        <f>A19+1</f>
        <v>2</v>
      </c>
      <c r="B20" s="18" t="s">
        <v>107</v>
      </c>
      <c r="C20" s="19" t="s">
        <v>148</v>
      </c>
      <c r="D20" s="20"/>
      <c r="E20" s="20" t="s">
        <v>14</v>
      </c>
      <c r="F20" s="21"/>
      <c r="G20" s="21"/>
      <c r="H20" s="22"/>
      <c r="I20" s="80">
        <v>46846</v>
      </c>
      <c r="J20" s="89">
        <v>144200</v>
      </c>
      <c r="K20" s="80">
        <v>167149</v>
      </c>
      <c r="L20" s="100">
        <f>(K20/J20)*100</f>
        <v>115.91470180305133</v>
      </c>
      <c r="M20" s="134"/>
      <c r="N20" s="101">
        <f>(K20*2)/100+K20</f>
        <v>170491.98</v>
      </c>
      <c r="O20" s="101">
        <f t="shared" si="0"/>
        <v>173901.81960000002</v>
      </c>
      <c r="P20" s="101">
        <f t="shared" si="0"/>
        <v>177379.85599200003</v>
      </c>
    </row>
    <row r="21" spans="1:16" ht="12.75">
      <c r="A21" s="18">
        <f aca="true" t="shared" si="1" ref="A21:A84">A20+1</f>
        <v>3</v>
      </c>
      <c r="B21" s="18" t="s">
        <v>107</v>
      </c>
      <c r="C21" s="19" t="s">
        <v>149</v>
      </c>
      <c r="D21" s="20"/>
      <c r="E21" s="23" t="s">
        <v>5</v>
      </c>
      <c r="F21" s="21"/>
      <c r="G21" s="21"/>
      <c r="H21" s="24"/>
      <c r="I21" s="80">
        <v>46846</v>
      </c>
      <c r="J21" s="89">
        <v>144200</v>
      </c>
      <c r="K21" s="80">
        <v>167149</v>
      </c>
      <c r="L21" s="100">
        <f>(K21/J21)*100</f>
        <v>115.91470180305133</v>
      </c>
      <c r="M21" s="7"/>
      <c r="N21" s="101">
        <f>(K21*2)/100+K21</f>
        <v>170491.98</v>
      </c>
      <c r="O21" s="101">
        <f t="shared" si="0"/>
        <v>173901.81960000002</v>
      </c>
      <c r="P21" s="101">
        <f t="shared" si="0"/>
        <v>177379.85599200003</v>
      </c>
    </row>
    <row r="22" spans="1:16" ht="12.75">
      <c r="A22" s="18">
        <f t="shared" si="1"/>
        <v>4</v>
      </c>
      <c r="B22" s="18"/>
      <c r="C22" s="19" t="s">
        <v>150</v>
      </c>
      <c r="D22" s="20"/>
      <c r="E22" s="21"/>
      <c r="F22" s="23" t="s">
        <v>6</v>
      </c>
      <c r="G22" s="22"/>
      <c r="H22" s="22"/>
      <c r="I22" s="81"/>
      <c r="J22" s="83"/>
      <c r="K22" s="80"/>
      <c r="L22" s="81"/>
      <c r="N22" s="101"/>
      <c r="O22" s="101"/>
      <c r="P22" s="101"/>
    </row>
    <row r="23" spans="1:16" ht="12.75">
      <c r="A23" s="18">
        <f t="shared" si="1"/>
        <v>5</v>
      </c>
      <c r="B23" s="18"/>
      <c r="C23" s="19" t="s">
        <v>151</v>
      </c>
      <c r="D23" s="20"/>
      <c r="E23" s="21"/>
      <c r="F23" s="21"/>
      <c r="G23" s="122" t="s">
        <v>15</v>
      </c>
      <c r="H23" s="123"/>
      <c r="I23" s="81"/>
      <c r="J23" s="83"/>
      <c r="K23" s="80"/>
      <c r="L23" s="81"/>
      <c r="N23" s="101"/>
      <c r="O23" s="101"/>
      <c r="P23" s="101"/>
    </row>
    <row r="24" spans="1:16" ht="34.5" customHeight="1">
      <c r="A24" s="18">
        <f t="shared" si="1"/>
        <v>6</v>
      </c>
      <c r="B24" s="18"/>
      <c r="C24" s="27" t="s">
        <v>74</v>
      </c>
      <c r="D24" s="20"/>
      <c r="E24" s="21"/>
      <c r="F24" s="21"/>
      <c r="G24" s="23"/>
      <c r="H24" s="28" t="s">
        <v>73</v>
      </c>
      <c r="I24" s="81"/>
      <c r="J24" s="83"/>
      <c r="K24" s="80"/>
      <c r="L24" s="81"/>
      <c r="N24" s="101"/>
      <c r="O24" s="101"/>
      <c r="P24" s="101"/>
    </row>
    <row r="25" spans="1:16" ht="23.25" customHeight="1">
      <c r="A25" s="18">
        <f t="shared" si="1"/>
        <v>7</v>
      </c>
      <c r="B25" s="18"/>
      <c r="C25" s="19" t="s">
        <v>75</v>
      </c>
      <c r="D25" s="124" t="s">
        <v>119</v>
      </c>
      <c r="E25" s="125"/>
      <c r="F25" s="125"/>
      <c r="G25" s="125"/>
      <c r="H25" s="125"/>
      <c r="I25" s="81"/>
      <c r="J25" s="81"/>
      <c r="K25" s="80"/>
      <c r="L25" s="81"/>
      <c r="N25" s="101"/>
      <c r="O25" s="101"/>
      <c r="P25" s="101"/>
    </row>
    <row r="26" spans="1:16" ht="24.75" customHeight="1">
      <c r="A26" s="18">
        <f t="shared" si="1"/>
        <v>8</v>
      </c>
      <c r="B26" s="91"/>
      <c r="C26" s="30" t="s">
        <v>77</v>
      </c>
      <c r="D26" s="124" t="s">
        <v>76</v>
      </c>
      <c r="E26" s="125"/>
      <c r="F26" s="125"/>
      <c r="G26" s="125"/>
      <c r="H26" s="123"/>
      <c r="I26" s="81"/>
      <c r="J26" s="81"/>
      <c r="K26" s="80"/>
      <c r="L26" s="81"/>
      <c r="N26" s="101"/>
      <c r="O26" s="101"/>
      <c r="P26" s="101"/>
    </row>
    <row r="27" spans="1:16" ht="12.75">
      <c r="A27" s="18">
        <f t="shared" si="1"/>
        <v>9</v>
      </c>
      <c r="B27" s="18"/>
      <c r="C27" s="31" t="s">
        <v>16</v>
      </c>
      <c r="D27" s="20"/>
      <c r="E27" s="21"/>
      <c r="F27" s="21"/>
      <c r="G27" s="21"/>
      <c r="H27" s="23" t="s">
        <v>146</v>
      </c>
      <c r="I27" s="81"/>
      <c r="J27" s="81"/>
      <c r="K27" s="80"/>
      <c r="L27" s="81"/>
      <c r="N27" s="101"/>
      <c r="O27" s="101"/>
      <c r="P27" s="101"/>
    </row>
    <row r="28" spans="1:16" ht="12.75">
      <c r="A28" s="18">
        <f t="shared" si="1"/>
        <v>10</v>
      </c>
      <c r="B28" s="18"/>
      <c r="C28" s="31" t="s">
        <v>79</v>
      </c>
      <c r="D28" s="20"/>
      <c r="E28" s="21"/>
      <c r="F28" s="21"/>
      <c r="G28" s="21"/>
      <c r="H28" s="23" t="s">
        <v>78</v>
      </c>
      <c r="I28" s="81"/>
      <c r="J28" s="81"/>
      <c r="K28" s="80"/>
      <c r="L28" s="81"/>
      <c r="N28" s="101"/>
      <c r="O28" s="101"/>
      <c r="P28" s="101"/>
    </row>
    <row r="29" spans="1:16" ht="12.75">
      <c r="A29" s="18">
        <f t="shared" si="1"/>
        <v>11</v>
      </c>
      <c r="B29" s="18"/>
      <c r="C29" s="19" t="s">
        <v>81</v>
      </c>
      <c r="D29" s="32" t="s">
        <v>80</v>
      </c>
      <c r="E29" s="21"/>
      <c r="F29" s="21"/>
      <c r="G29" s="21"/>
      <c r="H29" s="33"/>
      <c r="I29" s="81"/>
      <c r="J29" s="81"/>
      <c r="K29" s="80"/>
      <c r="L29" s="81"/>
      <c r="N29" s="101"/>
      <c r="O29" s="101"/>
      <c r="P29" s="101"/>
    </row>
    <row r="30" spans="1:16" ht="12.75">
      <c r="A30" s="18">
        <f t="shared" si="1"/>
        <v>12</v>
      </c>
      <c r="B30" s="92"/>
      <c r="C30" s="34" t="s">
        <v>83</v>
      </c>
      <c r="D30" s="35" t="s">
        <v>82</v>
      </c>
      <c r="E30" s="21"/>
      <c r="F30" s="21"/>
      <c r="G30" s="21"/>
      <c r="H30" s="33"/>
      <c r="I30" s="81"/>
      <c r="J30" s="81"/>
      <c r="K30" s="80"/>
      <c r="L30" s="81"/>
      <c r="N30" s="101"/>
      <c r="O30" s="101"/>
      <c r="P30" s="101"/>
    </row>
    <row r="31" spans="1:16" ht="39" customHeight="1">
      <c r="A31" s="18">
        <f t="shared" si="1"/>
        <v>13</v>
      </c>
      <c r="B31" s="18"/>
      <c r="C31" s="31" t="s">
        <v>17</v>
      </c>
      <c r="D31" s="32"/>
      <c r="E31" s="21"/>
      <c r="F31" s="21"/>
      <c r="G31" s="21"/>
      <c r="H31" s="26" t="s">
        <v>231</v>
      </c>
      <c r="I31" s="81"/>
      <c r="J31" s="81"/>
      <c r="K31" s="80"/>
      <c r="L31" s="81"/>
      <c r="N31" s="101"/>
      <c r="O31" s="101"/>
      <c r="P31" s="101"/>
    </row>
    <row r="32" spans="1:16" ht="12.75">
      <c r="A32" s="18">
        <f t="shared" si="1"/>
        <v>14</v>
      </c>
      <c r="B32" s="18"/>
      <c r="C32" s="19" t="s">
        <v>85</v>
      </c>
      <c r="D32" s="32" t="s">
        <v>84</v>
      </c>
      <c r="E32" s="21"/>
      <c r="F32" s="21"/>
      <c r="G32" s="21"/>
      <c r="H32" s="23"/>
      <c r="I32" s="81"/>
      <c r="J32" s="81"/>
      <c r="K32" s="80"/>
      <c r="L32" s="81"/>
      <c r="N32" s="101"/>
      <c r="O32" s="101"/>
      <c r="P32" s="101"/>
    </row>
    <row r="33" spans="1:16" ht="28.5" customHeight="1">
      <c r="A33" s="18">
        <f t="shared" si="1"/>
        <v>15</v>
      </c>
      <c r="B33" s="18"/>
      <c r="C33" s="19" t="s">
        <v>87</v>
      </c>
      <c r="D33" s="124" t="s">
        <v>86</v>
      </c>
      <c r="E33" s="125"/>
      <c r="F33" s="125"/>
      <c r="G33" s="125"/>
      <c r="H33" s="123"/>
      <c r="I33" s="81"/>
      <c r="J33" s="81"/>
      <c r="K33" s="80"/>
      <c r="L33" s="81"/>
      <c r="N33" s="101"/>
      <c r="O33" s="101"/>
      <c r="P33" s="101"/>
    </row>
    <row r="34" spans="1:16" ht="25.5" customHeight="1">
      <c r="A34" s="18">
        <f t="shared" si="1"/>
        <v>16</v>
      </c>
      <c r="B34" s="18"/>
      <c r="C34" s="19" t="s">
        <v>156</v>
      </c>
      <c r="D34" s="124" t="s">
        <v>155</v>
      </c>
      <c r="E34" s="125"/>
      <c r="F34" s="125"/>
      <c r="G34" s="125"/>
      <c r="H34" s="123"/>
      <c r="I34" s="81"/>
      <c r="J34" s="81"/>
      <c r="K34" s="80"/>
      <c r="L34" s="81"/>
      <c r="N34" s="101"/>
      <c r="O34" s="101"/>
      <c r="P34" s="101"/>
    </row>
    <row r="35" spans="1:16" ht="12.75">
      <c r="A35" s="18">
        <f t="shared" si="1"/>
        <v>17</v>
      </c>
      <c r="B35" s="18"/>
      <c r="C35" s="19" t="s">
        <v>163</v>
      </c>
      <c r="D35" s="32" t="s">
        <v>162</v>
      </c>
      <c r="E35" s="36"/>
      <c r="F35" s="36"/>
      <c r="G35" s="36"/>
      <c r="H35" s="37"/>
      <c r="I35" s="81"/>
      <c r="J35" s="81"/>
      <c r="K35" s="80"/>
      <c r="L35" s="81"/>
      <c r="N35" s="101"/>
      <c r="O35" s="101"/>
      <c r="P35" s="101"/>
    </row>
    <row r="36" spans="1:16" ht="24" customHeight="1">
      <c r="A36" s="18">
        <f t="shared" si="1"/>
        <v>18</v>
      </c>
      <c r="B36" s="18"/>
      <c r="C36" s="19" t="s">
        <v>88</v>
      </c>
      <c r="D36" s="124" t="s">
        <v>216</v>
      </c>
      <c r="E36" s="125"/>
      <c r="F36" s="125"/>
      <c r="G36" s="125"/>
      <c r="H36" s="123"/>
      <c r="I36" s="81"/>
      <c r="J36" s="81"/>
      <c r="K36" s="80"/>
      <c r="L36" s="81"/>
      <c r="N36" s="101"/>
      <c r="O36" s="101"/>
      <c r="P36" s="101"/>
    </row>
    <row r="37" spans="1:16" ht="12.75">
      <c r="A37" s="18">
        <f t="shared" si="1"/>
        <v>19</v>
      </c>
      <c r="B37" s="18"/>
      <c r="C37" s="27" t="s">
        <v>19</v>
      </c>
      <c r="D37" s="32"/>
      <c r="E37" s="21"/>
      <c r="F37" s="21"/>
      <c r="G37" s="38" t="s">
        <v>147</v>
      </c>
      <c r="H37" s="24"/>
      <c r="I37" s="81"/>
      <c r="J37" s="81"/>
      <c r="K37" s="80"/>
      <c r="L37" s="81"/>
      <c r="N37" s="101"/>
      <c r="O37" s="101"/>
      <c r="P37" s="101"/>
    </row>
    <row r="38" spans="1:16" ht="12.75">
      <c r="A38" s="18">
        <f t="shared" si="1"/>
        <v>20</v>
      </c>
      <c r="B38" s="18"/>
      <c r="C38" s="19" t="s">
        <v>89</v>
      </c>
      <c r="D38" s="32" t="s">
        <v>18</v>
      </c>
      <c r="E38" s="21"/>
      <c r="F38" s="21"/>
      <c r="G38" s="21"/>
      <c r="H38" s="24"/>
      <c r="I38" s="81"/>
      <c r="J38" s="81"/>
      <c r="K38" s="80"/>
      <c r="L38" s="81"/>
      <c r="N38" s="101"/>
      <c r="O38" s="101"/>
      <c r="P38" s="101"/>
    </row>
    <row r="39" spans="1:16" ht="12.75">
      <c r="A39" s="18">
        <f t="shared" si="1"/>
        <v>21</v>
      </c>
      <c r="B39" s="93"/>
      <c r="C39" s="39"/>
      <c r="D39" s="35"/>
      <c r="E39" s="21"/>
      <c r="F39" s="23" t="s">
        <v>90</v>
      </c>
      <c r="G39" s="21"/>
      <c r="H39" s="24"/>
      <c r="I39" s="81"/>
      <c r="J39" s="81"/>
      <c r="K39" s="80"/>
      <c r="L39" s="81"/>
      <c r="N39" s="101"/>
      <c r="O39" s="101"/>
      <c r="P39" s="101"/>
    </row>
    <row r="40" spans="1:16" ht="12.75">
      <c r="A40" s="18">
        <f t="shared" si="1"/>
        <v>22</v>
      </c>
      <c r="B40" s="93"/>
      <c r="C40" s="40" t="s">
        <v>62</v>
      </c>
      <c r="D40" s="41"/>
      <c r="E40" s="42"/>
      <c r="F40" s="42"/>
      <c r="G40" s="42"/>
      <c r="H40" s="43" t="s">
        <v>91</v>
      </c>
      <c r="I40" s="82"/>
      <c r="J40" s="81"/>
      <c r="K40" s="80"/>
      <c r="L40" s="81"/>
      <c r="N40" s="101"/>
      <c r="O40" s="101"/>
      <c r="P40" s="101"/>
    </row>
    <row r="41" spans="1:16" ht="25.5" customHeight="1">
      <c r="A41" s="18">
        <f t="shared" si="1"/>
        <v>23</v>
      </c>
      <c r="B41" s="18"/>
      <c r="C41" s="19" t="s">
        <v>93</v>
      </c>
      <c r="D41" s="124" t="s">
        <v>92</v>
      </c>
      <c r="E41" s="125"/>
      <c r="F41" s="125"/>
      <c r="G41" s="125"/>
      <c r="H41" s="123"/>
      <c r="I41" s="81"/>
      <c r="J41" s="81"/>
      <c r="K41" s="80"/>
      <c r="L41" s="81"/>
      <c r="N41" s="101"/>
      <c r="O41" s="101"/>
      <c r="P41" s="101"/>
    </row>
    <row r="42" spans="1:16" ht="12.75">
      <c r="A42" s="18">
        <f t="shared" si="1"/>
        <v>24</v>
      </c>
      <c r="B42" s="18" t="s">
        <v>107</v>
      </c>
      <c r="C42" s="44"/>
      <c r="D42" s="20"/>
      <c r="E42" s="21"/>
      <c r="F42" s="23" t="s">
        <v>20</v>
      </c>
      <c r="G42" s="22"/>
      <c r="H42" s="24"/>
      <c r="I42" s="80">
        <v>46846</v>
      </c>
      <c r="J42" s="89">
        <v>144200</v>
      </c>
      <c r="K42" s="80">
        <v>167149</v>
      </c>
      <c r="L42" s="100">
        <f>(K42/J42)*100</f>
        <v>115.91470180305133</v>
      </c>
      <c r="M42" s="7"/>
      <c r="N42" s="101">
        <f>(K42*2)/100+K42</f>
        <v>170491.98</v>
      </c>
      <c r="O42" s="101">
        <f>(N42*2)/100+N42</f>
        <v>173901.81960000002</v>
      </c>
      <c r="P42" s="101">
        <f>(O42*2)/100+O42</f>
        <v>177379.85599200003</v>
      </c>
    </row>
    <row r="43" spans="1:16" ht="12.75">
      <c r="A43" s="18">
        <f t="shared" si="1"/>
        <v>25</v>
      </c>
      <c r="B43" s="18"/>
      <c r="C43" s="27"/>
      <c r="D43" s="20"/>
      <c r="E43" s="21"/>
      <c r="F43" s="21"/>
      <c r="G43" s="38" t="s">
        <v>94</v>
      </c>
      <c r="H43" s="23" t="s">
        <v>21</v>
      </c>
      <c r="I43" s="81"/>
      <c r="J43" s="83"/>
      <c r="K43" s="80"/>
      <c r="L43" s="81"/>
      <c r="N43" s="101"/>
      <c r="O43" s="101"/>
      <c r="P43" s="101"/>
    </row>
    <row r="44" spans="1:16" ht="12.75">
      <c r="A44" s="18">
        <f t="shared" si="1"/>
        <v>26</v>
      </c>
      <c r="B44" s="18"/>
      <c r="C44" s="27" t="s">
        <v>27</v>
      </c>
      <c r="D44" s="20"/>
      <c r="E44" s="21"/>
      <c r="F44" s="21"/>
      <c r="G44" s="38"/>
      <c r="H44" s="23" t="s">
        <v>21</v>
      </c>
      <c r="I44" s="81"/>
      <c r="J44" s="83"/>
      <c r="K44" s="80"/>
      <c r="L44" s="81"/>
      <c r="N44" s="101"/>
      <c r="O44" s="101"/>
      <c r="P44" s="101"/>
    </row>
    <row r="45" spans="1:16" ht="27" customHeight="1">
      <c r="A45" s="18">
        <f t="shared" si="1"/>
        <v>27</v>
      </c>
      <c r="B45" s="18"/>
      <c r="C45" s="45" t="s">
        <v>95</v>
      </c>
      <c r="D45" s="124" t="s">
        <v>96</v>
      </c>
      <c r="E45" s="125"/>
      <c r="F45" s="125"/>
      <c r="G45" s="125"/>
      <c r="H45" s="123"/>
      <c r="I45" s="81"/>
      <c r="J45" s="83"/>
      <c r="K45" s="80"/>
      <c r="L45" s="81"/>
      <c r="N45" s="101"/>
      <c r="O45" s="101"/>
      <c r="P45" s="101"/>
    </row>
    <row r="46" spans="1:16" ht="23.25" customHeight="1">
      <c r="A46" s="18">
        <f t="shared" si="1"/>
        <v>28</v>
      </c>
      <c r="B46" s="18"/>
      <c r="C46" s="45" t="s">
        <v>97</v>
      </c>
      <c r="D46" s="124" t="s">
        <v>22</v>
      </c>
      <c r="E46" s="125"/>
      <c r="F46" s="125"/>
      <c r="G46" s="125"/>
      <c r="H46" s="123"/>
      <c r="I46" s="81"/>
      <c r="J46" s="83"/>
      <c r="K46" s="80"/>
      <c r="L46" s="81"/>
      <c r="N46" s="101"/>
      <c r="O46" s="101"/>
      <c r="P46" s="101"/>
    </row>
    <row r="47" spans="1:16" ht="12.75">
      <c r="A47" s="18">
        <f t="shared" si="1"/>
        <v>29</v>
      </c>
      <c r="B47" s="18"/>
      <c r="C47" s="45" t="s">
        <v>98</v>
      </c>
      <c r="D47" s="46" t="s">
        <v>7</v>
      </c>
      <c r="E47" s="44"/>
      <c r="F47" s="44"/>
      <c r="G47" s="44"/>
      <c r="H47" s="25"/>
      <c r="I47" s="81"/>
      <c r="J47" s="83"/>
      <c r="K47" s="80"/>
      <c r="L47" s="81"/>
      <c r="N47" s="101"/>
      <c r="O47" s="101"/>
      <c r="P47" s="101"/>
    </row>
    <row r="48" spans="1:16" ht="26.25" customHeight="1">
      <c r="A48" s="18">
        <f t="shared" si="1"/>
        <v>30</v>
      </c>
      <c r="B48" s="18"/>
      <c r="C48" s="45" t="s">
        <v>100</v>
      </c>
      <c r="D48" s="124" t="s">
        <v>99</v>
      </c>
      <c r="E48" s="125"/>
      <c r="F48" s="125"/>
      <c r="G48" s="125"/>
      <c r="H48" s="123"/>
      <c r="I48" s="81"/>
      <c r="J48" s="83"/>
      <c r="K48" s="80"/>
      <c r="L48" s="81"/>
      <c r="N48" s="101"/>
      <c r="O48" s="101"/>
      <c r="P48" s="101"/>
    </row>
    <row r="49" spans="1:16" ht="12.75">
      <c r="A49" s="18">
        <f t="shared" si="1"/>
        <v>31</v>
      </c>
      <c r="B49" s="18"/>
      <c r="C49" s="45" t="s">
        <v>101</v>
      </c>
      <c r="D49" s="46" t="s">
        <v>23</v>
      </c>
      <c r="E49" s="44"/>
      <c r="F49" s="44"/>
      <c r="G49" s="44"/>
      <c r="H49" s="25"/>
      <c r="I49" s="81"/>
      <c r="J49" s="83"/>
      <c r="K49" s="80"/>
      <c r="L49" s="81"/>
      <c r="N49" s="101"/>
      <c r="O49" s="101"/>
      <c r="P49" s="101"/>
    </row>
    <row r="50" spans="1:16" ht="12.75">
      <c r="A50" s="18">
        <f t="shared" si="1"/>
        <v>32</v>
      </c>
      <c r="B50" s="18"/>
      <c r="C50" s="45" t="s">
        <v>102</v>
      </c>
      <c r="D50" s="46" t="s">
        <v>24</v>
      </c>
      <c r="E50" s="44"/>
      <c r="F50" s="44"/>
      <c r="G50" s="44"/>
      <c r="H50" s="25"/>
      <c r="I50" s="81"/>
      <c r="J50" s="83"/>
      <c r="K50" s="80"/>
      <c r="L50" s="81"/>
      <c r="N50" s="101"/>
      <c r="O50" s="101"/>
      <c r="P50" s="101"/>
    </row>
    <row r="51" spans="1:16" ht="12.75">
      <c r="A51" s="18">
        <f t="shared" si="1"/>
        <v>33</v>
      </c>
      <c r="B51" s="18"/>
      <c r="C51" s="45" t="s">
        <v>103</v>
      </c>
      <c r="D51" s="46" t="s">
        <v>25</v>
      </c>
      <c r="E51" s="44"/>
      <c r="F51" s="44"/>
      <c r="G51" s="44"/>
      <c r="H51" s="25"/>
      <c r="I51" s="81"/>
      <c r="J51" s="83"/>
      <c r="K51" s="80"/>
      <c r="L51" s="81"/>
      <c r="N51" s="101"/>
      <c r="O51" s="101"/>
      <c r="P51" s="101"/>
    </row>
    <row r="52" spans="1:16" ht="12.75">
      <c r="A52" s="18">
        <f t="shared" si="1"/>
        <v>34</v>
      </c>
      <c r="B52" s="18"/>
      <c r="C52" s="27" t="s">
        <v>28</v>
      </c>
      <c r="D52" s="32"/>
      <c r="E52" s="21"/>
      <c r="F52" s="21"/>
      <c r="G52" s="21"/>
      <c r="H52" s="23" t="s">
        <v>26</v>
      </c>
      <c r="I52" s="81"/>
      <c r="J52" s="83"/>
      <c r="K52" s="80"/>
      <c r="L52" s="81"/>
      <c r="N52" s="101"/>
      <c r="O52" s="101"/>
      <c r="P52" s="101"/>
    </row>
    <row r="53" spans="1:16" ht="12.75">
      <c r="A53" s="18">
        <f t="shared" si="1"/>
        <v>35</v>
      </c>
      <c r="B53" s="18"/>
      <c r="C53" s="45" t="s">
        <v>104</v>
      </c>
      <c r="D53" s="32" t="s">
        <v>29</v>
      </c>
      <c r="E53" s="21"/>
      <c r="F53" s="21"/>
      <c r="G53" s="21"/>
      <c r="H53" s="22"/>
      <c r="I53" s="81"/>
      <c r="J53" s="83"/>
      <c r="K53" s="80"/>
      <c r="L53" s="100"/>
      <c r="M53" s="7"/>
      <c r="N53" s="101"/>
      <c r="O53" s="101"/>
      <c r="P53" s="101"/>
    </row>
    <row r="54" spans="1:16" ht="22.5" customHeight="1">
      <c r="A54" s="18">
        <f t="shared" si="1"/>
        <v>36</v>
      </c>
      <c r="B54" s="93" t="s">
        <v>107</v>
      </c>
      <c r="C54" s="47" t="s">
        <v>30</v>
      </c>
      <c r="D54" s="35"/>
      <c r="E54" s="21"/>
      <c r="F54" s="21"/>
      <c r="G54" s="38" t="s">
        <v>105</v>
      </c>
      <c r="H54" s="48" t="s">
        <v>218</v>
      </c>
      <c r="I54" s="80">
        <v>46846</v>
      </c>
      <c r="J54" s="89">
        <v>144200</v>
      </c>
      <c r="K54" s="80">
        <v>167149</v>
      </c>
      <c r="L54" s="100">
        <f>(K54/J54)*100</f>
        <v>115.91470180305133</v>
      </c>
      <c r="M54" s="7"/>
      <c r="N54" s="101">
        <f>(K54*2)/100+K54</f>
        <v>170491.98</v>
      </c>
      <c r="O54" s="101">
        <f>(N54*2)/100+N54</f>
        <v>173901.81960000002</v>
      </c>
      <c r="P54" s="101">
        <f>(O54*2)/100+O54</f>
        <v>177379.85599200003</v>
      </c>
    </row>
    <row r="55" spans="1:16" ht="12.75">
      <c r="A55" s="18">
        <f t="shared" si="1"/>
        <v>37</v>
      </c>
      <c r="B55" s="18"/>
      <c r="C55" s="19" t="s">
        <v>106</v>
      </c>
      <c r="D55" s="32" t="s">
        <v>12</v>
      </c>
      <c r="E55" s="21"/>
      <c r="F55" s="21"/>
      <c r="G55" s="21"/>
      <c r="H55" s="24"/>
      <c r="I55" s="81"/>
      <c r="J55" s="89"/>
      <c r="K55" s="80"/>
      <c r="L55" s="100"/>
      <c r="M55" s="7"/>
      <c r="N55" s="101"/>
      <c r="O55" s="101"/>
      <c r="P55" s="101"/>
    </row>
    <row r="56" spans="1:16" ht="12.75">
      <c r="A56" s="18">
        <f t="shared" si="1"/>
        <v>38</v>
      </c>
      <c r="B56" s="18" t="s">
        <v>107</v>
      </c>
      <c r="C56" s="19" t="s">
        <v>107</v>
      </c>
      <c r="D56" s="32" t="s">
        <v>31</v>
      </c>
      <c r="E56" s="21"/>
      <c r="F56" s="21"/>
      <c r="G56" s="21"/>
      <c r="H56" s="24"/>
      <c r="I56" s="89">
        <v>46846</v>
      </c>
      <c r="J56" s="89">
        <v>144200</v>
      </c>
      <c r="K56" s="80">
        <v>167149</v>
      </c>
      <c r="L56" s="100">
        <f>(K56/J56)*100</f>
        <v>115.91470180305133</v>
      </c>
      <c r="M56" s="7"/>
      <c r="N56" s="101">
        <f>(K56*2)/100+K56</f>
        <v>170491.98</v>
      </c>
      <c r="O56" s="101">
        <f>(N56*2)/100+N56</f>
        <v>173901.81960000002</v>
      </c>
      <c r="P56" s="101">
        <f>(O56*2)/100+O56</f>
        <v>177379.85599200003</v>
      </c>
    </row>
    <row r="57" spans="1:16" ht="30.75" customHeight="1">
      <c r="A57" s="18">
        <f t="shared" si="1"/>
        <v>39</v>
      </c>
      <c r="B57" s="93"/>
      <c r="C57" s="47" t="s">
        <v>33</v>
      </c>
      <c r="D57" s="41"/>
      <c r="E57" s="42"/>
      <c r="F57" s="42"/>
      <c r="G57" s="42"/>
      <c r="H57" s="49" t="s">
        <v>32</v>
      </c>
      <c r="I57" s="81"/>
      <c r="J57" s="81"/>
      <c r="K57" s="80"/>
      <c r="L57" s="81"/>
      <c r="N57" s="101"/>
      <c r="O57" s="101"/>
      <c r="P57" s="101"/>
    </row>
    <row r="58" spans="1:16" ht="12.75">
      <c r="A58" s="18">
        <f t="shared" si="1"/>
        <v>40</v>
      </c>
      <c r="B58" s="18"/>
      <c r="C58" s="19" t="s">
        <v>108</v>
      </c>
      <c r="D58" s="32" t="s">
        <v>10</v>
      </c>
      <c r="E58" s="21"/>
      <c r="F58" s="21"/>
      <c r="G58" s="21"/>
      <c r="H58" s="24"/>
      <c r="I58" s="81"/>
      <c r="J58" s="81"/>
      <c r="K58" s="80"/>
      <c r="L58" s="81"/>
      <c r="N58" s="101"/>
      <c r="O58" s="101"/>
      <c r="P58" s="101"/>
    </row>
    <row r="59" spans="1:16" ht="12.75">
      <c r="A59" s="18">
        <f t="shared" si="1"/>
        <v>41</v>
      </c>
      <c r="B59" s="93"/>
      <c r="C59" s="39" t="s">
        <v>109</v>
      </c>
      <c r="D59" s="41" t="s">
        <v>34</v>
      </c>
      <c r="E59" s="42"/>
      <c r="F59" s="42"/>
      <c r="G59" s="42"/>
      <c r="H59" s="50"/>
      <c r="I59" s="81"/>
      <c r="J59" s="81"/>
      <c r="K59" s="80"/>
      <c r="L59" s="81"/>
      <c r="N59" s="101"/>
      <c r="O59" s="101"/>
      <c r="P59" s="101"/>
    </row>
    <row r="60" spans="1:16" ht="12.75">
      <c r="A60" s="18">
        <f t="shared" si="1"/>
        <v>42</v>
      </c>
      <c r="B60" s="18"/>
      <c r="C60" s="19"/>
      <c r="D60" s="32"/>
      <c r="E60" s="23" t="s">
        <v>8</v>
      </c>
      <c r="F60" s="21"/>
      <c r="G60" s="21"/>
      <c r="H60" s="24"/>
      <c r="I60" s="81"/>
      <c r="J60" s="81"/>
      <c r="K60" s="80"/>
      <c r="L60" s="81"/>
      <c r="N60" s="101"/>
      <c r="O60" s="101"/>
      <c r="P60" s="101"/>
    </row>
    <row r="61" spans="1:16" ht="24.75" customHeight="1">
      <c r="A61" s="18">
        <f t="shared" si="1"/>
        <v>43</v>
      </c>
      <c r="B61" s="93"/>
      <c r="C61" s="47" t="s">
        <v>35</v>
      </c>
      <c r="D61" s="41"/>
      <c r="E61" s="42"/>
      <c r="F61" s="50"/>
      <c r="G61" s="41"/>
      <c r="H61" s="51" t="s">
        <v>11</v>
      </c>
      <c r="I61" s="81"/>
      <c r="J61" s="81"/>
      <c r="K61" s="80"/>
      <c r="L61" s="81"/>
      <c r="N61" s="101"/>
      <c r="O61" s="101"/>
      <c r="P61" s="101"/>
    </row>
    <row r="62" spans="1:16" ht="15.75" customHeight="1">
      <c r="A62" s="18">
        <f t="shared" si="1"/>
        <v>44</v>
      </c>
      <c r="B62" s="18"/>
      <c r="C62" s="19" t="s">
        <v>110</v>
      </c>
      <c r="D62" s="124" t="s">
        <v>9</v>
      </c>
      <c r="E62" s="125"/>
      <c r="F62" s="125"/>
      <c r="G62" s="125"/>
      <c r="H62" s="123"/>
      <c r="I62" s="81"/>
      <c r="J62" s="81"/>
      <c r="K62" s="80"/>
      <c r="L62" s="81"/>
      <c r="N62" s="101"/>
      <c r="O62" s="101"/>
      <c r="P62" s="101"/>
    </row>
    <row r="63" spans="1:16" ht="27" customHeight="1">
      <c r="A63" s="18">
        <f t="shared" si="1"/>
        <v>45</v>
      </c>
      <c r="B63" s="93"/>
      <c r="C63" s="39" t="s">
        <v>111</v>
      </c>
      <c r="D63" s="124" t="s">
        <v>36</v>
      </c>
      <c r="E63" s="125"/>
      <c r="F63" s="125"/>
      <c r="G63" s="125"/>
      <c r="H63" s="123"/>
      <c r="I63" s="81"/>
      <c r="J63" s="81"/>
      <c r="K63" s="80"/>
      <c r="L63" s="81"/>
      <c r="N63" s="101"/>
      <c r="O63" s="101"/>
      <c r="P63" s="101"/>
    </row>
    <row r="64" spans="1:16" ht="12.75">
      <c r="A64" s="18">
        <f t="shared" si="1"/>
        <v>46</v>
      </c>
      <c r="B64" s="18"/>
      <c r="C64" s="19" t="s">
        <v>112</v>
      </c>
      <c r="D64" s="32" t="s">
        <v>37</v>
      </c>
      <c r="E64" s="21"/>
      <c r="F64" s="21"/>
      <c r="G64" s="21"/>
      <c r="H64" s="22"/>
      <c r="I64" s="81"/>
      <c r="J64" s="81"/>
      <c r="K64" s="80"/>
      <c r="L64" s="81"/>
      <c r="N64" s="101"/>
      <c r="O64" s="101"/>
      <c r="P64" s="101"/>
    </row>
    <row r="65" spans="1:16" ht="12.75">
      <c r="A65" s="18">
        <f t="shared" si="1"/>
        <v>47</v>
      </c>
      <c r="B65" s="93"/>
      <c r="C65" s="39" t="s">
        <v>113</v>
      </c>
      <c r="D65" s="41" t="s">
        <v>13</v>
      </c>
      <c r="E65" s="42"/>
      <c r="F65" s="42"/>
      <c r="G65" s="42"/>
      <c r="H65" s="52"/>
      <c r="I65" s="81"/>
      <c r="J65" s="81"/>
      <c r="K65" s="80"/>
      <c r="L65" s="81"/>
      <c r="N65" s="101"/>
      <c r="O65" s="101"/>
      <c r="P65" s="101"/>
    </row>
    <row r="66" spans="1:16" ht="24.75" customHeight="1">
      <c r="A66" s="18">
        <f t="shared" si="1"/>
        <v>48</v>
      </c>
      <c r="B66" s="18"/>
      <c r="C66" s="19" t="s">
        <v>115</v>
      </c>
      <c r="D66" s="124" t="s">
        <v>114</v>
      </c>
      <c r="E66" s="125"/>
      <c r="F66" s="125"/>
      <c r="G66" s="125"/>
      <c r="H66" s="123"/>
      <c r="I66" s="81"/>
      <c r="J66" s="81"/>
      <c r="K66" s="80"/>
      <c r="L66" s="81"/>
      <c r="N66" s="101"/>
      <c r="O66" s="101"/>
      <c r="P66" s="101"/>
    </row>
    <row r="67" spans="1:16" ht="12.75">
      <c r="A67" s="18">
        <f t="shared" si="1"/>
        <v>49</v>
      </c>
      <c r="B67" s="93"/>
      <c r="C67" s="39" t="s">
        <v>116</v>
      </c>
      <c r="D67" s="41" t="s">
        <v>38</v>
      </c>
      <c r="E67" s="42"/>
      <c r="F67" s="42"/>
      <c r="G67" s="42"/>
      <c r="H67" s="50"/>
      <c r="I67" s="81"/>
      <c r="J67" s="81"/>
      <c r="K67" s="80"/>
      <c r="L67" s="81"/>
      <c r="N67" s="101"/>
      <c r="O67" s="101"/>
      <c r="P67" s="101"/>
    </row>
    <row r="68" spans="1:16" ht="12.75">
      <c r="A68" s="18">
        <f t="shared" si="1"/>
        <v>50</v>
      </c>
      <c r="B68" s="18"/>
      <c r="C68" s="19"/>
      <c r="D68" s="32"/>
      <c r="E68" s="23" t="s">
        <v>41</v>
      </c>
      <c r="F68" s="21"/>
      <c r="G68" s="21"/>
      <c r="H68" s="24"/>
      <c r="I68" s="81"/>
      <c r="J68" s="81"/>
      <c r="K68" s="80"/>
      <c r="L68" s="81"/>
      <c r="N68" s="101"/>
      <c r="O68" s="101"/>
      <c r="P68" s="101"/>
    </row>
    <row r="69" spans="1:16" ht="30" customHeight="1">
      <c r="A69" s="18">
        <f t="shared" si="1"/>
        <v>51</v>
      </c>
      <c r="B69" s="93"/>
      <c r="C69" s="53" t="s">
        <v>39</v>
      </c>
      <c r="D69" s="41"/>
      <c r="E69" s="42"/>
      <c r="F69" s="50"/>
      <c r="G69" s="127" t="s">
        <v>117</v>
      </c>
      <c r="H69" s="123"/>
      <c r="I69" s="81"/>
      <c r="J69" s="81"/>
      <c r="K69" s="80"/>
      <c r="L69" s="81"/>
      <c r="N69" s="101"/>
      <c r="O69" s="101"/>
      <c r="P69" s="101"/>
    </row>
    <row r="70" spans="1:16" ht="12.75">
      <c r="A70" s="18">
        <f t="shared" si="1"/>
        <v>52</v>
      </c>
      <c r="B70" s="18"/>
      <c r="C70" s="19" t="s">
        <v>118</v>
      </c>
      <c r="D70" s="32" t="s">
        <v>40</v>
      </c>
      <c r="E70" s="21"/>
      <c r="F70" s="21"/>
      <c r="G70" s="21"/>
      <c r="H70" s="29"/>
      <c r="I70" s="81"/>
      <c r="J70" s="81"/>
      <c r="K70" s="80"/>
      <c r="L70" s="81"/>
      <c r="N70" s="101"/>
      <c r="O70" s="101"/>
      <c r="P70" s="101"/>
    </row>
    <row r="71" spans="1:16" ht="12.75">
      <c r="A71" s="18">
        <f t="shared" si="1"/>
        <v>53</v>
      </c>
      <c r="B71" s="18"/>
      <c r="C71" s="19"/>
      <c r="D71" s="32"/>
      <c r="E71" s="38" t="s">
        <v>161</v>
      </c>
      <c r="F71" s="21"/>
      <c r="G71" s="21"/>
      <c r="H71" s="24"/>
      <c r="I71" s="81"/>
      <c r="J71" s="81"/>
      <c r="K71" s="80"/>
      <c r="L71" s="81"/>
      <c r="N71" s="101"/>
      <c r="O71" s="101"/>
      <c r="P71" s="101"/>
    </row>
    <row r="72" spans="1:16" ht="12.75">
      <c r="A72" s="18">
        <f t="shared" si="1"/>
        <v>54</v>
      </c>
      <c r="B72" s="93"/>
      <c r="C72" s="54" t="s">
        <v>158</v>
      </c>
      <c r="D72" s="41"/>
      <c r="E72" s="43"/>
      <c r="F72" s="55"/>
      <c r="G72" s="56" t="s">
        <v>157</v>
      </c>
      <c r="H72" s="50"/>
      <c r="I72" s="81"/>
      <c r="J72" s="81"/>
      <c r="K72" s="80"/>
      <c r="L72" s="81"/>
      <c r="N72" s="101"/>
      <c r="O72" s="101"/>
      <c r="P72" s="101"/>
    </row>
    <row r="73" spans="1:16" ht="15.75" customHeight="1">
      <c r="A73" s="18">
        <f t="shared" si="1"/>
        <v>55</v>
      </c>
      <c r="B73" s="18"/>
      <c r="C73" s="44" t="s">
        <v>159</v>
      </c>
      <c r="D73" s="32" t="s">
        <v>160</v>
      </c>
      <c r="E73" s="57"/>
      <c r="F73" s="58"/>
      <c r="G73" s="58"/>
      <c r="H73" s="59"/>
      <c r="I73" s="81"/>
      <c r="J73" s="81"/>
      <c r="K73" s="80"/>
      <c r="L73" s="81"/>
      <c r="N73" s="101"/>
      <c r="O73" s="101"/>
      <c r="P73" s="101"/>
    </row>
    <row r="74" spans="1:16" ht="39.75" customHeight="1">
      <c r="A74" s="18">
        <f t="shared" si="1"/>
        <v>56</v>
      </c>
      <c r="B74" s="93"/>
      <c r="C74" s="54" t="s">
        <v>166</v>
      </c>
      <c r="D74" s="124" t="s">
        <v>217</v>
      </c>
      <c r="E74" s="125"/>
      <c r="F74" s="125"/>
      <c r="G74" s="125"/>
      <c r="H74" s="123"/>
      <c r="I74" s="81"/>
      <c r="J74" s="81"/>
      <c r="K74" s="80"/>
      <c r="L74" s="81"/>
      <c r="N74" s="101"/>
      <c r="O74" s="101"/>
      <c r="P74" s="101"/>
    </row>
    <row r="75" spans="1:16" ht="12.75">
      <c r="A75" s="18">
        <f t="shared" si="1"/>
        <v>57</v>
      </c>
      <c r="B75" s="18"/>
      <c r="C75" s="60" t="s">
        <v>121</v>
      </c>
      <c r="D75" s="32"/>
      <c r="E75" s="38"/>
      <c r="F75" s="61"/>
      <c r="G75" s="128" t="s">
        <v>120</v>
      </c>
      <c r="H75" s="129"/>
      <c r="I75" s="81"/>
      <c r="J75" s="81"/>
      <c r="K75" s="80"/>
      <c r="L75" s="81"/>
      <c r="N75" s="101"/>
      <c r="O75" s="101"/>
      <c r="P75" s="101"/>
    </row>
    <row r="76" spans="1:16" ht="12.75">
      <c r="A76" s="18">
        <f t="shared" si="1"/>
        <v>58</v>
      </c>
      <c r="B76" s="93"/>
      <c r="C76" s="47" t="s">
        <v>123</v>
      </c>
      <c r="D76" s="62" t="s">
        <v>122</v>
      </c>
      <c r="E76" s="55"/>
      <c r="F76" s="56"/>
      <c r="G76" s="56"/>
      <c r="H76" s="62"/>
      <c r="I76" s="81"/>
      <c r="J76" s="81"/>
      <c r="K76" s="80"/>
      <c r="L76" s="81"/>
      <c r="N76" s="101"/>
      <c r="O76" s="101"/>
      <c r="P76" s="101"/>
    </row>
    <row r="77" spans="1:16" ht="12.75">
      <c r="A77" s="18">
        <f t="shared" si="1"/>
        <v>59</v>
      </c>
      <c r="B77" s="18"/>
      <c r="C77" s="44" t="s">
        <v>165</v>
      </c>
      <c r="D77" s="32" t="s">
        <v>164</v>
      </c>
      <c r="E77" s="21"/>
      <c r="F77" s="21"/>
      <c r="G77" s="21"/>
      <c r="H77" s="24"/>
      <c r="I77" s="81"/>
      <c r="J77" s="81"/>
      <c r="K77" s="80"/>
      <c r="L77" s="81"/>
      <c r="N77" s="101"/>
      <c r="O77" s="101"/>
      <c r="P77" s="101"/>
    </row>
    <row r="78" spans="1:16" ht="21" customHeight="1">
      <c r="A78" s="18">
        <f t="shared" si="1"/>
        <v>60</v>
      </c>
      <c r="B78" s="18"/>
      <c r="C78" s="19"/>
      <c r="D78" s="20" t="s">
        <v>42</v>
      </c>
      <c r="E78" s="24"/>
      <c r="F78" s="21"/>
      <c r="G78" s="21"/>
      <c r="H78" s="24"/>
      <c r="I78" s="81"/>
      <c r="J78" s="81"/>
      <c r="K78" s="80"/>
      <c r="L78" s="81"/>
      <c r="N78" s="101"/>
      <c r="O78" s="101"/>
      <c r="P78" s="101"/>
    </row>
    <row r="79" spans="1:16" ht="24" customHeight="1">
      <c r="A79" s="18">
        <f t="shared" si="1"/>
        <v>61</v>
      </c>
      <c r="B79" s="93"/>
      <c r="C79" s="39"/>
      <c r="D79" s="126" t="s">
        <v>43</v>
      </c>
      <c r="E79" s="125"/>
      <c r="F79" s="125"/>
      <c r="G79" s="125"/>
      <c r="H79" s="123"/>
      <c r="I79" s="83"/>
      <c r="J79" s="83"/>
      <c r="K79" s="80"/>
      <c r="L79" s="81"/>
      <c r="M79" s="11"/>
      <c r="N79" s="101"/>
      <c r="O79" s="101"/>
      <c r="P79" s="101"/>
    </row>
    <row r="80" spans="1:16" ht="16.5" customHeight="1">
      <c r="A80" s="18">
        <f t="shared" si="1"/>
        <v>62</v>
      </c>
      <c r="B80" s="18" t="s">
        <v>235</v>
      </c>
      <c r="C80" s="44"/>
      <c r="D80" s="38" t="s">
        <v>208</v>
      </c>
      <c r="E80" s="24"/>
      <c r="F80" s="24"/>
      <c r="G80" s="24"/>
      <c r="H80" s="24"/>
      <c r="I80" s="80">
        <f>I81+I131</f>
        <v>28619</v>
      </c>
      <c r="J80" s="80">
        <v>37954</v>
      </c>
      <c r="K80" s="80">
        <f>K81+K131</f>
        <v>38225</v>
      </c>
      <c r="L80" s="100">
        <f aca="true" t="shared" si="2" ref="L80:L85">(K80/J80)*100</f>
        <v>100.71402223744532</v>
      </c>
      <c r="M80" s="121"/>
      <c r="N80" s="101">
        <f>(K80*2)/100+K80</f>
        <v>38989.5</v>
      </c>
      <c r="O80" s="101">
        <f aca="true" t="shared" si="3" ref="O80:P83">(N80*2)/100+N80</f>
        <v>39769.29</v>
      </c>
      <c r="P80" s="101">
        <f t="shared" si="3"/>
        <v>40564.6758</v>
      </c>
    </row>
    <row r="81" spans="1:16" ht="15" customHeight="1">
      <c r="A81" s="18">
        <f t="shared" si="1"/>
        <v>63</v>
      </c>
      <c r="B81" s="18" t="s">
        <v>235</v>
      </c>
      <c r="C81" s="31" t="s">
        <v>4</v>
      </c>
      <c r="D81" s="24"/>
      <c r="E81" s="38" t="s">
        <v>1</v>
      </c>
      <c r="F81" s="24"/>
      <c r="G81" s="24"/>
      <c r="H81" s="24"/>
      <c r="I81" s="80">
        <f>I82+I100+I128</f>
        <v>27445</v>
      </c>
      <c r="J81" s="80">
        <v>35806</v>
      </c>
      <c r="K81" s="80">
        <f>K82+K100+K128</f>
        <v>36815</v>
      </c>
      <c r="L81" s="100">
        <f t="shared" si="2"/>
        <v>102.81796346980954</v>
      </c>
      <c r="M81" s="121"/>
      <c r="N81" s="101">
        <f>(K81*2)/100+K81</f>
        <v>37551.3</v>
      </c>
      <c r="O81" s="101">
        <f t="shared" si="3"/>
        <v>38302.326</v>
      </c>
      <c r="P81" s="101">
        <f t="shared" si="3"/>
        <v>39068.372520000004</v>
      </c>
    </row>
    <row r="82" spans="1:16" ht="18.75" customHeight="1">
      <c r="A82" s="18">
        <f t="shared" si="1"/>
        <v>64</v>
      </c>
      <c r="B82" s="18" t="s">
        <v>235</v>
      </c>
      <c r="C82" s="63" t="s">
        <v>45</v>
      </c>
      <c r="D82" s="24"/>
      <c r="E82" s="24"/>
      <c r="F82" s="38" t="s">
        <v>210</v>
      </c>
      <c r="G82" s="24"/>
      <c r="H82" s="24"/>
      <c r="I82" s="80">
        <f>I83+I91+I94</f>
        <v>14652</v>
      </c>
      <c r="J82" s="80">
        <v>18479</v>
      </c>
      <c r="K82" s="80">
        <f>K83+K91+K94</f>
        <v>19275</v>
      </c>
      <c r="L82" s="100">
        <f t="shared" si="2"/>
        <v>104.30759240218626</v>
      </c>
      <c r="M82" s="121"/>
      <c r="N82" s="101">
        <f>(K82*2)/100+K82</f>
        <v>19660.5</v>
      </c>
      <c r="O82" s="101">
        <f t="shared" si="3"/>
        <v>20053.71</v>
      </c>
      <c r="P82" s="101">
        <f t="shared" si="3"/>
        <v>20454.7842</v>
      </c>
    </row>
    <row r="83" spans="1:16" ht="15.75" customHeight="1">
      <c r="A83" s="18">
        <f t="shared" si="1"/>
        <v>65</v>
      </c>
      <c r="B83" s="18" t="s">
        <v>235</v>
      </c>
      <c r="C83" s="27" t="s">
        <v>46</v>
      </c>
      <c r="D83" s="24"/>
      <c r="E83" s="24"/>
      <c r="F83" s="24"/>
      <c r="G83" s="38" t="s">
        <v>124</v>
      </c>
      <c r="H83" s="24"/>
      <c r="I83" s="80">
        <f>I84+I85+I87+I88+I89+I90</f>
        <v>11355</v>
      </c>
      <c r="J83" s="80">
        <v>14383</v>
      </c>
      <c r="K83" s="80">
        <f>K84+K85+K87+K88+K89+K90</f>
        <v>15184</v>
      </c>
      <c r="L83" s="100">
        <f t="shared" si="2"/>
        <v>105.56907460196065</v>
      </c>
      <c r="M83" s="121"/>
      <c r="N83" s="101">
        <f>(K83*2)/100+K83</f>
        <v>15487.68</v>
      </c>
      <c r="O83" s="101">
        <f t="shared" si="3"/>
        <v>15797.4336</v>
      </c>
      <c r="P83" s="101">
        <f t="shared" si="3"/>
        <v>16113.382272</v>
      </c>
    </row>
    <row r="84" spans="1:16" ht="15.75" customHeight="1">
      <c r="A84" s="18">
        <f t="shared" si="1"/>
        <v>66</v>
      </c>
      <c r="B84" s="18" t="s">
        <v>235</v>
      </c>
      <c r="C84" s="45" t="s">
        <v>127</v>
      </c>
      <c r="D84" s="38"/>
      <c r="E84" s="24"/>
      <c r="F84" s="24"/>
      <c r="G84" s="22"/>
      <c r="H84" s="22" t="s">
        <v>126</v>
      </c>
      <c r="I84" s="83">
        <v>8999</v>
      </c>
      <c r="J84" s="83">
        <v>10649</v>
      </c>
      <c r="K84" s="80">
        <v>11403</v>
      </c>
      <c r="L84" s="81">
        <f t="shared" si="2"/>
        <v>107.08047704009766</v>
      </c>
      <c r="M84" s="11"/>
      <c r="N84" s="101">
        <f aca="true" t="shared" si="4" ref="N84:N134">(K84*2)/100+K84</f>
        <v>11631.06</v>
      </c>
      <c r="O84" s="101">
        <f aca="true" t="shared" si="5" ref="O84:P136">(N84*2)/100+N84</f>
        <v>11863.681199999999</v>
      </c>
      <c r="P84" s="101">
        <f t="shared" si="5"/>
        <v>12100.954823999999</v>
      </c>
    </row>
    <row r="85" spans="1:16" ht="15.75" customHeight="1">
      <c r="A85" s="18">
        <f aca="true" t="shared" si="6" ref="A85:A137">A84+1</f>
        <v>67</v>
      </c>
      <c r="B85" s="18" t="s">
        <v>235</v>
      </c>
      <c r="C85" s="45" t="s">
        <v>129</v>
      </c>
      <c r="D85" s="38"/>
      <c r="E85" s="24"/>
      <c r="F85" s="24"/>
      <c r="G85" s="22"/>
      <c r="H85" s="22" t="s">
        <v>128</v>
      </c>
      <c r="I85" s="83">
        <v>1995</v>
      </c>
      <c r="J85" s="83">
        <v>2760</v>
      </c>
      <c r="K85" s="80">
        <v>2851</v>
      </c>
      <c r="L85" s="81">
        <f t="shared" si="2"/>
        <v>103.29710144927535</v>
      </c>
      <c r="M85" s="11"/>
      <c r="N85" s="101">
        <f t="shared" si="4"/>
        <v>2908.02</v>
      </c>
      <c r="O85" s="101">
        <f t="shared" si="5"/>
        <v>2966.1804</v>
      </c>
      <c r="P85" s="101">
        <f t="shared" si="5"/>
        <v>3025.5040080000003</v>
      </c>
    </row>
    <row r="86" spans="1:16" ht="17.25" customHeight="1">
      <c r="A86" s="18">
        <f t="shared" si="6"/>
        <v>68</v>
      </c>
      <c r="B86" s="18" t="s">
        <v>235</v>
      </c>
      <c r="C86" s="45" t="s">
        <v>131</v>
      </c>
      <c r="D86" s="38"/>
      <c r="E86" s="24"/>
      <c r="F86" s="24"/>
      <c r="G86" s="22"/>
      <c r="H86" s="22" t="s">
        <v>130</v>
      </c>
      <c r="I86" s="83"/>
      <c r="J86" s="83"/>
      <c r="K86" s="80"/>
      <c r="L86" s="81"/>
      <c r="M86" s="11"/>
      <c r="N86" s="101">
        <f t="shared" si="4"/>
        <v>0</v>
      </c>
      <c r="O86" s="101">
        <f t="shared" si="5"/>
        <v>0</v>
      </c>
      <c r="P86" s="101">
        <f t="shared" si="5"/>
        <v>0</v>
      </c>
    </row>
    <row r="87" spans="1:18" ht="15.75" customHeight="1">
      <c r="A87" s="18">
        <f t="shared" si="6"/>
        <v>69</v>
      </c>
      <c r="B87" s="18" t="s">
        <v>235</v>
      </c>
      <c r="C87" s="45" t="s">
        <v>133</v>
      </c>
      <c r="D87" s="38"/>
      <c r="E87" s="24"/>
      <c r="F87" s="24"/>
      <c r="G87" s="22"/>
      <c r="H87" s="22" t="s">
        <v>132</v>
      </c>
      <c r="I87" s="83">
        <v>143</v>
      </c>
      <c r="J87" s="83">
        <v>250</v>
      </c>
      <c r="K87" s="80">
        <f>(J87*2)/100+J87</f>
        <v>255</v>
      </c>
      <c r="L87" s="81">
        <f>(K87/J87)*100</f>
        <v>102</v>
      </c>
      <c r="M87" s="11"/>
      <c r="N87" s="101">
        <f t="shared" si="4"/>
        <v>260.1</v>
      </c>
      <c r="O87" s="101">
        <f t="shared" si="5"/>
        <v>265.302</v>
      </c>
      <c r="P87" s="101">
        <f t="shared" si="5"/>
        <v>270.60804</v>
      </c>
      <c r="R87" s="11"/>
    </row>
    <row r="88" spans="1:16" ht="15.75" customHeight="1">
      <c r="A88" s="18">
        <f t="shared" si="6"/>
        <v>70</v>
      </c>
      <c r="B88" s="18" t="s">
        <v>235</v>
      </c>
      <c r="C88" s="45" t="s">
        <v>135</v>
      </c>
      <c r="D88" s="38"/>
      <c r="E88" s="24"/>
      <c r="F88" s="24"/>
      <c r="G88" s="22"/>
      <c r="H88" s="22" t="s">
        <v>134</v>
      </c>
      <c r="I88" s="83">
        <v>157</v>
      </c>
      <c r="J88" s="83">
        <v>300</v>
      </c>
      <c r="K88" s="80">
        <v>150</v>
      </c>
      <c r="L88" s="81">
        <f>(K88/J88)*100</f>
        <v>50</v>
      </c>
      <c r="M88" s="11"/>
      <c r="N88" s="101">
        <f t="shared" si="4"/>
        <v>153</v>
      </c>
      <c r="O88" s="101">
        <f t="shared" si="5"/>
        <v>156.06</v>
      </c>
      <c r="P88" s="101">
        <f t="shared" si="5"/>
        <v>159.1812</v>
      </c>
    </row>
    <row r="89" spans="1:16" ht="15" customHeight="1">
      <c r="A89" s="18">
        <f t="shared" si="6"/>
        <v>71</v>
      </c>
      <c r="B89" s="18" t="s">
        <v>235</v>
      </c>
      <c r="C89" s="45" t="s">
        <v>137</v>
      </c>
      <c r="D89" s="38"/>
      <c r="E89" s="24"/>
      <c r="F89" s="24"/>
      <c r="G89" s="22"/>
      <c r="H89" s="22" t="s">
        <v>136</v>
      </c>
      <c r="I89" s="83">
        <v>7</v>
      </c>
      <c r="J89" s="83">
        <v>35</v>
      </c>
      <c r="K89" s="80">
        <v>36</v>
      </c>
      <c r="L89" s="81">
        <f>(K89/J89)*100</f>
        <v>102.85714285714285</v>
      </c>
      <c r="M89" s="11"/>
      <c r="N89" s="101">
        <f t="shared" si="4"/>
        <v>36.72</v>
      </c>
      <c r="O89" s="101">
        <f t="shared" si="5"/>
        <v>37.4544</v>
      </c>
      <c r="P89" s="101">
        <f t="shared" si="5"/>
        <v>38.203488</v>
      </c>
    </row>
    <row r="90" spans="1:16" ht="17.25" customHeight="1">
      <c r="A90" s="18">
        <f t="shared" si="6"/>
        <v>72</v>
      </c>
      <c r="B90" s="18" t="s">
        <v>235</v>
      </c>
      <c r="C90" s="45" t="s">
        <v>139</v>
      </c>
      <c r="D90" s="38"/>
      <c r="E90" s="24"/>
      <c r="F90" s="24"/>
      <c r="G90" s="22"/>
      <c r="H90" s="22" t="s">
        <v>138</v>
      </c>
      <c r="I90" s="83">
        <v>54</v>
      </c>
      <c r="J90" s="83">
        <v>389</v>
      </c>
      <c r="K90" s="80">
        <v>489</v>
      </c>
      <c r="L90" s="81">
        <f>(K90/J90)*100</f>
        <v>125.706940874036</v>
      </c>
      <c r="M90" s="11"/>
      <c r="N90" s="101">
        <f t="shared" si="4"/>
        <v>498.78</v>
      </c>
      <c r="O90" s="101">
        <f t="shared" si="5"/>
        <v>508.75559999999996</v>
      </c>
      <c r="P90" s="101">
        <f t="shared" si="5"/>
        <v>518.930712</v>
      </c>
    </row>
    <row r="91" spans="1:16" ht="19.5" customHeight="1">
      <c r="A91" s="18">
        <f t="shared" si="6"/>
        <v>73</v>
      </c>
      <c r="B91" s="18" t="s">
        <v>235</v>
      </c>
      <c r="C91" s="27" t="s">
        <v>47</v>
      </c>
      <c r="D91" s="24"/>
      <c r="E91" s="24"/>
      <c r="F91" s="24"/>
      <c r="G91" s="38" t="s">
        <v>125</v>
      </c>
      <c r="H91" s="24"/>
      <c r="I91" s="80">
        <f>I92</f>
        <v>446</v>
      </c>
      <c r="J91" s="80">
        <v>480</v>
      </c>
      <c r="K91" s="80">
        <f>K92+K93</f>
        <v>550</v>
      </c>
      <c r="L91" s="100">
        <f>(K91/J91)*100</f>
        <v>114.58333333333333</v>
      </c>
      <c r="M91" s="121"/>
      <c r="N91" s="101">
        <f t="shared" si="4"/>
        <v>561</v>
      </c>
      <c r="O91" s="101">
        <f t="shared" si="5"/>
        <v>572.22</v>
      </c>
      <c r="P91" s="101">
        <f t="shared" si="5"/>
        <v>583.6644</v>
      </c>
    </row>
    <row r="92" spans="1:16" ht="12.75" customHeight="1">
      <c r="A92" s="18">
        <f t="shared" si="6"/>
        <v>74</v>
      </c>
      <c r="B92" s="92" t="s">
        <v>235</v>
      </c>
      <c r="C92" s="97" t="s">
        <v>141</v>
      </c>
      <c r="D92" s="64"/>
      <c r="E92" s="50"/>
      <c r="F92" s="65"/>
      <c r="G92" s="52"/>
      <c r="H92" s="52" t="s">
        <v>140</v>
      </c>
      <c r="I92" s="83">
        <v>446</v>
      </c>
      <c r="J92" s="83">
        <v>480</v>
      </c>
      <c r="K92" s="80">
        <v>550</v>
      </c>
      <c r="L92" s="81">
        <f aca="true" t="shared" si="7" ref="L92:L133">(K92/J92)*100</f>
        <v>114.58333333333333</v>
      </c>
      <c r="M92" s="11"/>
      <c r="N92" s="101">
        <f t="shared" si="4"/>
        <v>561</v>
      </c>
      <c r="O92" s="101">
        <f t="shared" si="5"/>
        <v>572.22</v>
      </c>
      <c r="P92" s="101">
        <f t="shared" si="5"/>
        <v>583.6644</v>
      </c>
    </row>
    <row r="93" spans="1:16" ht="12.75" customHeight="1">
      <c r="A93" s="18">
        <f t="shared" si="6"/>
        <v>75</v>
      </c>
      <c r="B93" s="18" t="s">
        <v>239</v>
      </c>
      <c r="C93" s="97" t="s">
        <v>241</v>
      </c>
      <c r="D93" s="38"/>
      <c r="E93" s="24"/>
      <c r="F93" s="24"/>
      <c r="G93" s="22"/>
      <c r="H93" s="98" t="s">
        <v>240</v>
      </c>
      <c r="I93" s="83">
        <v>0</v>
      </c>
      <c r="J93" s="83">
        <v>0</v>
      </c>
      <c r="K93" s="80">
        <f>(J93*2)/100+J93</f>
        <v>0</v>
      </c>
      <c r="L93" s="81">
        <v>0</v>
      </c>
      <c r="M93" s="11"/>
      <c r="N93" s="101">
        <f t="shared" si="4"/>
        <v>0</v>
      </c>
      <c r="O93" s="101">
        <f t="shared" si="5"/>
        <v>0</v>
      </c>
      <c r="P93" s="101">
        <f t="shared" si="5"/>
        <v>0</v>
      </c>
    </row>
    <row r="94" spans="1:16" ht="12" customHeight="1">
      <c r="A94" s="18">
        <f t="shared" si="6"/>
        <v>76</v>
      </c>
      <c r="B94" s="18" t="s">
        <v>235</v>
      </c>
      <c r="C94" s="27" t="s">
        <v>49</v>
      </c>
      <c r="D94" s="24"/>
      <c r="E94" s="24"/>
      <c r="F94" s="24"/>
      <c r="G94" s="38" t="s">
        <v>48</v>
      </c>
      <c r="H94" s="24"/>
      <c r="I94" s="80">
        <f>I95+I96+I97+I98+I99</f>
        <v>2851</v>
      </c>
      <c r="J94" s="80">
        <f>J95+J96+J97+J98+J99</f>
        <v>3616</v>
      </c>
      <c r="K94" s="80">
        <f>K95+K96+K97+K98+K99</f>
        <v>3541</v>
      </c>
      <c r="L94" s="100">
        <f t="shared" si="7"/>
        <v>97.92588495575221</v>
      </c>
      <c r="M94" s="121"/>
      <c r="N94" s="101">
        <f t="shared" si="4"/>
        <v>3611.82</v>
      </c>
      <c r="O94" s="101">
        <f t="shared" si="5"/>
        <v>3684.0564000000004</v>
      </c>
      <c r="P94" s="101">
        <f t="shared" si="5"/>
        <v>3757.7375280000006</v>
      </c>
    </row>
    <row r="95" spans="1:17" ht="17.25" customHeight="1">
      <c r="A95" s="18">
        <f t="shared" si="6"/>
        <v>77</v>
      </c>
      <c r="B95" s="18" t="s">
        <v>235</v>
      </c>
      <c r="C95" s="45" t="s">
        <v>142</v>
      </c>
      <c r="D95" s="38"/>
      <c r="E95" s="24"/>
      <c r="F95" s="24"/>
      <c r="G95" s="24"/>
      <c r="H95" s="66" t="s">
        <v>226</v>
      </c>
      <c r="I95" s="83">
        <v>2207</v>
      </c>
      <c r="J95" s="83">
        <v>2650</v>
      </c>
      <c r="K95" s="80">
        <v>2530</v>
      </c>
      <c r="L95" s="81">
        <f t="shared" si="7"/>
        <v>95.47169811320755</v>
      </c>
      <c r="M95" s="11"/>
      <c r="N95" s="101">
        <f t="shared" si="4"/>
        <v>2580.6</v>
      </c>
      <c r="O95" s="101">
        <f t="shared" si="5"/>
        <v>2632.212</v>
      </c>
      <c r="P95" s="101">
        <f t="shared" si="5"/>
        <v>2684.85624</v>
      </c>
      <c r="Q95" s="11"/>
    </row>
    <row r="96" spans="1:16" ht="14.25" customHeight="1">
      <c r="A96" s="18">
        <f t="shared" si="6"/>
        <v>78</v>
      </c>
      <c r="B96" s="18" t="s">
        <v>235</v>
      </c>
      <c r="C96" s="45" t="s">
        <v>143</v>
      </c>
      <c r="D96" s="38"/>
      <c r="E96" s="24"/>
      <c r="F96" s="24"/>
      <c r="G96" s="24"/>
      <c r="H96" s="24" t="s">
        <v>227</v>
      </c>
      <c r="I96" s="83">
        <v>55</v>
      </c>
      <c r="J96" s="83">
        <v>76</v>
      </c>
      <c r="K96" s="80">
        <v>77</v>
      </c>
      <c r="L96" s="81">
        <f t="shared" si="7"/>
        <v>101.3157894736842</v>
      </c>
      <c r="M96" s="11"/>
      <c r="N96" s="101">
        <f t="shared" si="4"/>
        <v>78.54</v>
      </c>
      <c r="O96" s="101">
        <f t="shared" si="5"/>
        <v>80.11080000000001</v>
      </c>
      <c r="P96" s="101">
        <f t="shared" si="5"/>
        <v>81.71301600000001</v>
      </c>
    </row>
    <row r="97" spans="1:16" ht="12" customHeight="1">
      <c r="A97" s="18">
        <f t="shared" si="6"/>
        <v>79</v>
      </c>
      <c r="B97" s="18" t="s">
        <v>235</v>
      </c>
      <c r="C97" s="45" t="s">
        <v>144</v>
      </c>
      <c r="D97" s="38"/>
      <c r="E97" s="24"/>
      <c r="F97" s="24"/>
      <c r="G97" s="24"/>
      <c r="H97" s="66" t="s">
        <v>228</v>
      </c>
      <c r="I97" s="83">
        <v>576</v>
      </c>
      <c r="J97" s="83">
        <v>820</v>
      </c>
      <c r="K97" s="80">
        <v>820</v>
      </c>
      <c r="L97" s="81">
        <f t="shared" si="7"/>
        <v>100</v>
      </c>
      <c r="M97" s="11"/>
      <c r="N97" s="101">
        <f t="shared" si="4"/>
        <v>836.4</v>
      </c>
      <c r="O97" s="101">
        <f t="shared" si="5"/>
        <v>853.1279999999999</v>
      </c>
      <c r="P97" s="101">
        <f t="shared" si="5"/>
        <v>870.1905599999999</v>
      </c>
    </row>
    <row r="98" spans="1:16" ht="25.5" customHeight="1">
      <c r="A98" s="18">
        <f t="shared" si="6"/>
        <v>80</v>
      </c>
      <c r="B98" s="18" t="s">
        <v>235</v>
      </c>
      <c r="C98" s="45" t="s">
        <v>145</v>
      </c>
      <c r="D98" s="38"/>
      <c r="E98" s="24"/>
      <c r="F98" s="24"/>
      <c r="G98" s="24"/>
      <c r="H98" s="66" t="s">
        <v>229</v>
      </c>
      <c r="I98" s="83">
        <v>11</v>
      </c>
      <c r="J98" s="83">
        <v>25</v>
      </c>
      <c r="K98" s="80">
        <v>69</v>
      </c>
      <c r="L98" s="81">
        <f t="shared" si="7"/>
        <v>276</v>
      </c>
      <c r="M98" s="11"/>
      <c r="N98" s="101">
        <f t="shared" si="4"/>
        <v>70.38</v>
      </c>
      <c r="O98" s="101">
        <f t="shared" si="5"/>
        <v>71.7876</v>
      </c>
      <c r="P98" s="101">
        <f t="shared" si="5"/>
        <v>73.22335199999999</v>
      </c>
    </row>
    <row r="99" spans="1:16" ht="13.5" customHeight="1">
      <c r="A99" s="18">
        <f t="shared" si="6"/>
        <v>81</v>
      </c>
      <c r="B99" s="18" t="s">
        <v>235</v>
      </c>
      <c r="C99" s="67" t="s">
        <v>152</v>
      </c>
      <c r="D99" s="38"/>
      <c r="E99" s="68"/>
      <c r="F99" s="68"/>
      <c r="G99" s="24"/>
      <c r="H99" s="66" t="s">
        <v>230</v>
      </c>
      <c r="I99" s="83">
        <v>2</v>
      </c>
      <c r="J99" s="83">
        <v>45</v>
      </c>
      <c r="K99" s="80">
        <v>45</v>
      </c>
      <c r="L99" s="81">
        <f t="shared" si="7"/>
        <v>100</v>
      </c>
      <c r="M99" s="11"/>
      <c r="N99" s="101">
        <f t="shared" si="4"/>
        <v>45.9</v>
      </c>
      <c r="O99" s="101">
        <f t="shared" si="5"/>
        <v>46.818</v>
      </c>
      <c r="P99" s="101">
        <f t="shared" si="5"/>
        <v>47.75436</v>
      </c>
    </row>
    <row r="100" spans="1:16" ht="12.75">
      <c r="A100" s="18">
        <f t="shared" si="6"/>
        <v>82</v>
      </c>
      <c r="B100" s="18" t="s">
        <v>235</v>
      </c>
      <c r="C100" s="69">
        <v>20</v>
      </c>
      <c r="D100" s="24"/>
      <c r="E100" s="24"/>
      <c r="F100" s="23" t="s">
        <v>209</v>
      </c>
      <c r="G100" s="22"/>
      <c r="H100" s="24"/>
      <c r="I100" s="80">
        <f>I101+I112+I113+I116+I119+I120+I121+I122+I123+I124</f>
        <v>6397</v>
      </c>
      <c r="J100" s="80">
        <f>J101+J112+J113+J116+J119+J120+J121+J122+J123+J124</f>
        <v>9257</v>
      </c>
      <c r="K100" s="80">
        <v>9040</v>
      </c>
      <c r="L100" s="100">
        <f t="shared" si="7"/>
        <v>97.65582802203737</v>
      </c>
      <c r="M100" s="121"/>
      <c r="N100" s="101">
        <f t="shared" si="4"/>
        <v>9220.8</v>
      </c>
      <c r="O100" s="101">
        <f t="shared" si="5"/>
        <v>9405.215999999999</v>
      </c>
      <c r="P100" s="101">
        <f t="shared" si="5"/>
        <v>9593.320319999999</v>
      </c>
    </row>
    <row r="101" spans="1:16" ht="12.75">
      <c r="A101" s="18">
        <f t="shared" si="6"/>
        <v>83</v>
      </c>
      <c r="B101" s="18" t="s">
        <v>235</v>
      </c>
      <c r="C101" s="27" t="s">
        <v>51</v>
      </c>
      <c r="D101" s="24"/>
      <c r="E101" s="24"/>
      <c r="F101" s="24"/>
      <c r="G101" s="38" t="s">
        <v>50</v>
      </c>
      <c r="H101" s="24"/>
      <c r="I101" s="80">
        <f>I102+I103+I104+I105+I106+I107+I108+I109+I110+I111</f>
        <v>3131</v>
      </c>
      <c r="J101" s="80">
        <f>J102+J103+J104+J105+J106+J107+J108+J109+J110+J111</f>
        <v>6015</v>
      </c>
      <c r="K101" s="80">
        <f>K102+K103+K104+K105+K106+K107+K108+K109+K110+K111</f>
        <v>5931</v>
      </c>
      <c r="L101" s="100">
        <f t="shared" si="7"/>
        <v>98.60349127182046</v>
      </c>
      <c r="M101" s="121"/>
      <c r="N101" s="101">
        <f t="shared" si="4"/>
        <v>6049.62</v>
      </c>
      <c r="O101" s="101">
        <f t="shared" si="5"/>
        <v>6170.6124</v>
      </c>
      <c r="P101" s="101">
        <f t="shared" si="5"/>
        <v>6294.024648</v>
      </c>
    </row>
    <row r="102" spans="1:16" ht="12.75">
      <c r="A102" s="18">
        <f t="shared" si="6"/>
        <v>84</v>
      </c>
      <c r="B102" s="18" t="s">
        <v>235</v>
      </c>
      <c r="C102" s="45" t="s">
        <v>179</v>
      </c>
      <c r="D102" s="24"/>
      <c r="E102" s="24"/>
      <c r="F102" s="24"/>
      <c r="G102" s="38"/>
      <c r="H102" s="24" t="s">
        <v>169</v>
      </c>
      <c r="I102" s="83">
        <v>89</v>
      </c>
      <c r="J102" s="83">
        <v>271</v>
      </c>
      <c r="K102" s="80">
        <v>282</v>
      </c>
      <c r="L102" s="81">
        <f t="shared" si="7"/>
        <v>104.0590405904059</v>
      </c>
      <c r="M102" s="11"/>
      <c r="N102" s="101">
        <f t="shared" si="4"/>
        <v>287.64</v>
      </c>
      <c r="O102" s="101">
        <f t="shared" si="5"/>
        <v>293.39279999999997</v>
      </c>
      <c r="P102" s="101">
        <f t="shared" si="5"/>
        <v>299.260656</v>
      </c>
    </row>
    <row r="103" spans="1:16" ht="12.75">
      <c r="A103" s="18">
        <f t="shared" si="6"/>
        <v>85</v>
      </c>
      <c r="B103" s="18" t="s">
        <v>235</v>
      </c>
      <c r="C103" s="45" t="s">
        <v>180</v>
      </c>
      <c r="D103" s="24"/>
      <c r="E103" s="24"/>
      <c r="F103" s="24"/>
      <c r="G103" s="38"/>
      <c r="H103" s="24" t="s">
        <v>170</v>
      </c>
      <c r="I103" s="83">
        <v>27</v>
      </c>
      <c r="J103" s="83">
        <v>20</v>
      </c>
      <c r="K103" s="80">
        <v>5</v>
      </c>
      <c r="L103" s="81">
        <f>(K103/J103)*100</f>
        <v>25</v>
      </c>
      <c r="M103" s="11"/>
      <c r="N103" s="101">
        <f t="shared" si="4"/>
        <v>5.1</v>
      </c>
      <c r="O103" s="101">
        <f t="shared" si="5"/>
        <v>5.202</v>
      </c>
      <c r="P103" s="101">
        <f t="shared" si="5"/>
        <v>5.30604</v>
      </c>
    </row>
    <row r="104" spans="1:17" ht="12.75">
      <c r="A104" s="18">
        <f t="shared" si="6"/>
        <v>86</v>
      </c>
      <c r="B104" s="18" t="s">
        <v>235</v>
      </c>
      <c r="C104" s="45" t="s">
        <v>181</v>
      </c>
      <c r="D104" s="24"/>
      <c r="E104" s="24"/>
      <c r="F104" s="24"/>
      <c r="G104" s="38"/>
      <c r="H104" s="24" t="s">
        <v>171</v>
      </c>
      <c r="I104" s="83">
        <v>477</v>
      </c>
      <c r="J104" s="83">
        <v>602</v>
      </c>
      <c r="K104" s="80">
        <v>642</v>
      </c>
      <c r="L104" s="81">
        <f t="shared" si="7"/>
        <v>106.64451827242524</v>
      </c>
      <c r="M104" s="11"/>
      <c r="N104" s="101">
        <f t="shared" si="4"/>
        <v>654.84</v>
      </c>
      <c r="O104" s="101">
        <f t="shared" si="5"/>
        <v>667.9368000000001</v>
      </c>
      <c r="P104" s="101">
        <f t="shared" si="5"/>
        <v>681.2955360000001</v>
      </c>
      <c r="Q104" s="11"/>
    </row>
    <row r="105" spans="1:16" ht="12.75">
      <c r="A105" s="18">
        <f t="shared" si="6"/>
        <v>87</v>
      </c>
      <c r="B105" s="18" t="s">
        <v>235</v>
      </c>
      <c r="C105" s="45" t="s">
        <v>182</v>
      </c>
      <c r="D105" s="24"/>
      <c r="E105" s="24"/>
      <c r="F105" s="24"/>
      <c r="G105" s="38"/>
      <c r="H105" s="24" t="s">
        <v>172</v>
      </c>
      <c r="I105" s="83">
        <v>57</v>
      </c>
      <c r="J105" s="83">
        <v>70</v>
      </c>
      <c r="K105" s="80">
        <v>94</v>
      </c>
      <c r="L105" s="81">
        <f t="shared" si="7"/>
        <v>134.28571428571428</v>
      </c>
      <c r="M105" s="11"/>
      <c r="N105" s="101">
        <f t="shared" si="4"/>
        <v>95.88</v>
      </c>
      <c r="O105" s="101">
        <f t="shared" si="5"/>
        <v>97.79759999999999</v>
      </c>
      <c r="P105" s="101">
        <f t="shared" si="5"/>
        <v>99.75355199999998</v>
      </c>
    </row>
    <row r="106" spans="1:16" ht="12.75">
      <c r="A106" s="18">
        <f t="shared" si="6"/>
        <v>88</v>
      </c>
      <c r="B106" s="18" t="s">
        <v>235</v>
      </c>
      <c r="C106" s="45" t="s">
        <v>183</v>
      </c>
      <c r="D106" s="24"/>
      <c r="E106" s="24"/>
      <c r="F106" s="24"/>
      <c r="G106" s="38"/>
      <c r="H106" s="24" t="s">
        <v>173</v>
      </c>
      <c r="I106" s="83">
        <v>23</v>
      </c>
      <c r="J106" s="83">
        <v>41</v>
      </c>
      <c r="K106" s="80">
        <v>63</v>
      </c>
      <c r="L106" s="81">
        <f t="shared" si="7"/>
        <v>153.65853658536585</v>
      </c>
      <c r="M106" s="11"/>
      <c r="N106" s="101">
        <f t="shared" si="4"/>
        <v>64.26</v>
      </c>
      <c r="O106" s="101">
        <f t="shared" si="5"/>
        <v>65.54520000000001</v>
      </c>
      <c r="P106" s="101">
        <f t="shared" si="5"/>
        <v>66.856104</v>
      </c>
    </row>
    <row r="107" spans="1:16" ht="12.75">
      <c r="A107" s="18">
        <f t="shared" si="6"/>
        <v>89</v>
      </c>
      <c r="B107" s="18" t="s">
        <v>235</v>
      </c>
      <c r="C107" s="45" t="s">
        <v>184</v>
      </c>
      <c r="D107" s="24"/>
      <c r="E107" s="24"/>
      <c r="F107" s="24"/>
      <c r="G107" s="38"/>
      <c r="H107" s="24" t="s">
        <v>174</v>
      </c>
      <c r="I107" s="83">
        <v>26</v>
      </c>
      <c r="J107" s="83">
        <v>75</v>
      </c>
      <c r="K107" s="80">
        <v>81</v>
      </c>
      <c r="L107" s="81">
        <f t="shared" si="7"/>
        <v>108</v>
      </c>
      <c r="M107" s="11"/>
      <c r="N107" s="101">
        <f t="shared" si="4"/>
        <v>82.62</v>
      </c>
      <c r="O107" s="101">
        <f t="shared" si="5"/>
        <v>84.2724</v>
      </c>
      <c r="P107" s="101">
        <f t="shared" si="5"/>
        <v>85.957848</v>
      </c>
    </row>
    <row r="108" spans="1:16" ht="12.75">
      <c r="A108" s="18">
        <f t="shared" si="6"/>
        <v>90</v>
      </c>
      <c r="B108" s="18" t="s">
        <v>235</v>
      </c>
      <c r="C108" s="45" t="s">
        <v>185</v>
      </c>
      <c r="D108" s="24"/>
      <c r="E108" s="24"/>
      <c r="F108" s="24"/>
      <c r="G108" s="38"/>
      <c r="H108" s="24" t="s">
        <v>175</v>
      </c>
      <c r="I108" s="83">
        <v>0</v>
      </c>
      <c r="J108" s="83">
        <v>0</v>
      </c>
      <c r="K108" s="80">
        <f>(J108*2)/100+J108</f>
        <v>0</v>
      </c>
      <c r="L108" s="81"/>
      <c r="M108" s="11"/>
      <c r="N108" s="101">
        <f t="shared" si="4"/>
        <v>0</v>
      </c>
      <c r="O108" s="101">
        <f t="shared" si="5"/>
        <v>0</v>
      </c>
      <c r="P108" s="101">
        <f t="shared" si="5"/>
        <v>0</v>
      </c>
    </row>
    <row r="109" spans="1:16" ht="12.75">
      <c r="A109" s="18">
        <f t="shared" si="6"/>
        <v>91</v>
      </c>
      <c r="B109" s="18" t="s">
        <v>235</v>
      </c>
      <c r="C109" s="45" t="s">
        <v>186</v>
      </c>
      <c r="D109" s="24"/>
      <c r="E109" s="24"/>
      <c r="F109" s="24"/>
      <c r="G109" s="38"/>
      <c r="H109" s="24" t="s">
        <v>176</v>
      </c>
      <c r="I109" s="83">
        <v>296</v>
      </c>
      <c r="J109" s="83">
        <v>408</v>
      </c>
      <c r="K109" s="80">
        <v>430</v>
      </c>
      <c r="L109" s="81">
        <f t="shared" si="7"/>
        <v>105.3921568627451</v>
      </c>
      <c r="M109" s="11"/>
      <c r="N109" s="101">
        <f t="shared" si="4"/>
        <v>438.6</v>
      </c>
      <c r="O109" s="101">
        <f t="shared" si="5"/>
        <v>447.372</v>
      </c>
      <c r="P109" s="101">
        <f t="shared" si="5"/>
        <v>456.31944</v>
      </c>
    </row>
    <row r="110" spans="1:16" ht="25.5" customHeight="1">
      <c r="A110" s="18">
        <f t="shared" si="6"/>
        <v>92</v>
      </c>
      <c r="B110" s="18" t="s">
        <v>235</v>
      </c>
      <c r="C110" s="45" t="s">
        <v>187</v>
      </c>
      <c r="D110" s="24"/>
      <c r="E110" s="24"/>
      <c r="F110" s="24"/>
      <c r="G110" s="38"/>
      <c r="H110" s="66" t="s">
        <v>177</v>
      </c>
      <c r="I110" s="83">
        <v>1225</v>
      </c>
      <c r="J110" s="83">
        <v>2287</v>
      </c>
      <c r="K110" s="80">
        <v>3013</v>
      </c>
      <c r="L110" s="81">
        <f t="shared" si="7"/>
        <v>131.74464363795363</v>
      </c>
      <c r="M110" s="11"/>
      <c r="N110" s="101">
        <f t="shared" si="4"/>
        <v>3073.26</v>
      </c>
      <c r="O110" s="101">
        <f t="shared" si="5"/>
        <v>3134.7252000000003</v>
      </c>
      <c r="P110" s="101">
        <f t="shared" si="5"/>
        <v>3197.4197040000004</v>
      </c>
    </row>
    <row r="111" spans="1:16" ht="25.5" customHeight="1">
      <c r="A111" s="18">
        <f t="shared" si="6"/>
        <v>93</v>
      </c>
      <c r="B111" s="18" t="s">
        <v>235</v>
      </c>
      <c r="C111" s="45" t="s">
        <v>188</v>
      </c>
      <c r="D111" s="24"/>
      <c r="E111" s="24"/>
      <c r="F111" s="24"/>
      <c r="G111" s="38"/>
      <c r="H111" s="66" t="s">
        <v>178</v>
      </c>
      <c r="I111" s="83">
        <v>911</v>
      </c>
      <c r="J111" s="83">
        <v>2241</v>
      </c>
      <c r="K111" s="80">
        <v>1321</v>
      </c>
      <c r="L111" s="81">
        <f t="shared" si="7"/>
        <v>58.94689870593485</v>
      </c>
      <c r="M111" s="11"/>
      <c r="N111" s="101">
        <f t="shared" si="4"/>
        <v>1347.42</v>
      </c>
      <c r="O111" s="101">
        <f t="shared" si="5"/>
        <v>1374.3684</v>
      </c>
      <c r="P111" s="101">
        <f t="shared" si="5"/>
        <v>1401.8557680000001</v>
      </c>
    </row>
    <row r="112" spans="1:16" ht="12.75">
      <c r="A112" s="18">
        <f t="shared" si="6"/>
        <v>94</v>
      </c>
      <c r="B112" s="18" t="s">
        <v>235</v>
      </c>
      <c r="C112" s="27" t="s">
        <v>53</v>
      </c>
      <c r="D112" s="24"/>
      <c r="E112" s="24"/>
      <c r="F112" s="24"/>
      <c r="G112" s="38" t="s">
        <v>52</v>
      </c>
      <c r="H112" s="24"/>
      <c r="I112" s="80">
        <v>1168</v>
      </c>
      <c r="J112" s="80">
        <v>550</v>
      </c>
      <c r="K112" s="80">
        <v>200</v>
      </c>
      <c r="L112" s="100">
        <f t="shared" si="7"/>
        <v>36.36363636363637</v>
      </c>
      <c r="M112" s="121"/>
      <c r="N112" s="101">
        <f t="shared" si="4"/>
        <v>204</v>
      </c>
      <c r="O112" s="101">
        <f t="shared" si="5"/>
        <v>208.08</v>
      </c>
      <c r="P112" s="101">
        <f t="shared" si="5"/>
        <v>212.2416</v>
      </c>
    </row>
    <row r="113" spans="1:16" ht="12.75">
      <c r="A113" s="18">
        <f t="shared" si="6"/>
        <v>95</v>
      </c>
      <c r="B113" s="18" t="s">
        <v>235</v>
      </c>
      <c r="C113" s="27" t="s">
        <v>55</v>
      </c>
      <c r="D113" s="24"/>
      <c r="E113" s="24"/>
      <c r="F113" s="24"/>
      <c r="G113" s="38" t="s">
        <v>54</v>
      </c>
      <c r="H113" s="24"/>
      <c r="I113" s="80">
        <f>I114+I115</f>
        <v>103</v>
      </c>
      <c r="J113" s="80">
        <f>J114+J115</f>
        <v>385</v>
      </c>
      <c r="K113" s="80">
        <f>K114+K115</f>
        <v>286</v>
      </c>
      <c r="L113" s="100">
        <f t="shared" si="7"/>
        <v>74.28571428571429</v>
      </c>
      <c r="M113" s="121"/>
      <c r="N113" s="101">
        <f t="shared" si="4"/>
        <v>291.72</v>
      </c>
      <c r="O113" s="101">
        <f t="shared" si="5"/>
        <v>297.55440000000004</v>
      </c>
      <c r="P113" s="101">
        <f t="shared" si="5"/>
        <v>303.50548800000007</v>
      </c>
    </row>
    <row r="114" spans="1:16" ht="12.75">
      <c r="A114" s="18">
        <f t="shared" si="6"/>
        <v>96</v>
      </c>
      <c r="B114" s="18" t="s">
        <v>235</v>
      </c>
      <c r="C114" s="70" t="s">
        <v>204</v>
      </c>
      <c r="D114" s="24"/>
      <c r="E114" s="24"/>
      <c r="F114" s="24"/>
      <c r="G114" s="38"/>
      <c r="H114" s="24" t="s">
        <v>203</v>
      </c>
      <c r="I114" s="83">
        <v>8</v>
      </c>
      <c r="J114" s="83">
        <v>25</v>
      </c>
      <c r="K114" s="80">
        <v>25</v>
      </c>
      <c r="L114" s="81">
        <f t="shared" si="7"/>
        <v>100</v>
      </c>
      <c r="M114" s="11"/>
      <c r="N114" s="101">
        <f t="shared" si="4"/>
        <v>25.5</v>
      </c>
      <c r="O114" s="101">
        <f t="shared" si="5"/>
        <v>26.01</v>
      </c>
      <c r="P114" s="101">
        <f t="shared" si="5"/>
        <v>26.5302</v>
      </c>
    </row>
    <row r="115" spans="1:16" ht="12.75">
      <c r="A115" s="18">
        <f t="shared" si="6"/>
        <v>97</v>
      </c>
      <c r="B115" s="18" t="s">
        <v>235</v>
      </c>
      <c r="C115" s="70" t="s">
        <v>190</v>
      </c>
      <c r="D115" s="24"/>
      <c r="E115" s="24"/>
      <c r="F115" s="24"/>
      <c r="G115" s="38"/>
      <c r="H115" s="24" t="s">
        <v>189</v>
      </c>
      <c r="I115" s="83">
        <v>95</v>
      </c>
      <c r="J115" s="83">
        <v>360</v>
      </c>
      <c r="K115" s="80">
        <v>261</v>
      </c>
      <c r="L115" s="81">
        <f t="shared" si="7"/>
        <v>72.5</v>
      </c>
      <c r="M115" s="11"/>
      <c r="N115" s="101">
        <f t="shared" si="4"/>
        <v>266.22</v>
      </c>
      <c r="O115" s="101">
        <f t="shared" si="5"/>
        <v>271.54440000000005</v>
      </c>
      <c r="P115" s="101">
        <f t="shared" si="5"/>
        <v>276.97528800000003</v>
      </c>
    </row>
    <row r="116" spans="1:16" ht="12.75">
      <c r="A116" s="18">
        <f t="shared" si="6"/>
        <v>98</v>
      </c>
      <c r="B116" s="18" t="s">
        <v>235</v>
      </c>
      <c r="C116" s="40" t="s">
        <v>57</v>
      </c>
      <c r="D116" s="65"/>
      <c r="E116" s="65"/>
      <c r="F116" s="65"/>
      <c r="G116" s="64" t="s">
        <v>56</v>
      </c>
      <c r="H116" s="50"/>
      <c r="I116" s="80">
        <f>I117+I118</f>
        <v>918</v>
      </c>
      <c r="J116" s="80">
        <f>J117+J118</f>
        <v>1152</v>
      </c>
      <c r="K116" s="80">
        <f>K117+K118</f>
        <v>1468</v>
      </c>
      <c r="L116" s="100">
        <f t="shared" si="7"/>
        <v>127.43055555555556</v>
      </c>
      <c r="M116" s="121"/>
      <c r="N116" s="101">
        <f t="shared" si="4"/>
        <v>1497.36</v>
      </c>
      <c r="O116" s="101">
        <f t="shared" si="5"/>
        <v>1527.3072</v>
      </c>
      <c r="P116" s="101">
        <f t="shared" si="5"/>
        <v>1557.8533439999999</v>
      </c>
    </row>
    <row r="117" spans="1:16" ht="12.75">
      <c r="A117" s="18">
        <f t="shared" si="6"/>
        <v>99</v>
      </c>
      <c r="B117" s="18" t="s">
        <v>235</v>
      </c>
      <c r="C117" s="67" t="s">
        <v>59</v>
      </c>
      <c r="D117" s="24"/>
      <c r="E117" s="24"/>
      <c r="F117" s="24"/>
      <c r="G117" s="38"/>
      <c r="H117" s="24" t="s">
        <v>58</v>
      </c>
      <c r="I117" s="83">
        <v>150</v>
      </c>
      <c r="J117" s="83">
        <v>294</v>
      </c>
      <c r="K117" s="80">
        <v>327</v>
      </c>
      <c r="L117" s="81">
        <f t="shared" si="7"/>
        <v>111.22448979591837</v>
      </c>
      <c r="M117" s="11"/>
      <c r="N117" s="101">
        <f t="shared" si="4"/>
        <v>333.54</v>
      </c>
      <c r="O117" s="101">
        <f t="shared" si="5"/>
        <v>340.2108</v>
      </c>
      <c r="P117" s="101">
        <f t="shared" si="5"/>
        <v>347.015016</v>
      </c>
    </row>
    <row r="118" spans="1:16" ht="12.75">
      <c r="A118" s="18">
        <f t="shared" si="6"/>
        <v>100</v>
      </c>
      <c r="B118" s="18" t="s">
        <v>235</v>
      </c>
      <c r="C118" s="71" t="s">
        <v>61</v>
      </c>
      <c r="D118" s="65"/>
      <c r="E118" s="65"/>
      <c r="F118" s="65"/>
      <c r="G118" s="64"/>
      <c r="H118" s="65" t="s">
        <v>60</v>
      </c>
      <c r="I118" s="83">
        <v>768</v>
      </c>
      <c r="J118" s="83">
        <v>858</v>
      </c>
      <c r="K118" s="80">
        <v>1141</v>
      </c>
      <c r="L118" s="81">
        <f t="shared" si="7"/>
        <v>132.983682983683</v>
      </c>
      <c r="M118" s="11"/>
      <c r="N118" s="101">
        <f t="shared" si="4"/>
        <v>1163.82</v>
      </c>
      <c r="O118" s="101">
        <f t="shared" si="5"/>
        <v>1187.0964</v>
      </c>
      <c r="P118" s="101">
        <f t="shared" si="5"/>
        <v>1210.8383279999998</v>
      </c>
    </row>
    <row r="119" spans="1:16" ht="12.75">
      <c r="A119" s="18">
        <f t="shared" si="6"/>
        <v>101</v>
      </c>
      <c r="B119" s="18" t="s">
        <v>235</v>
      </c>
      <c r="C119" s="27" t="s">
        <v>68</v>
      </c>
      <c r="D119" s="24"/>
      <c r="E119" s="24"/>
      <c r="F119" s="24"/>
      <c r="G119" s="38" t="s">
        <v>63</v>
      </c>
      <c r="H119" s="24"/>
      <c r="I119" s="80">
        <v>3</v>
      </c>
      <c r="J119" s="80">
        <v>8</v>
      </c>
      <c r="K119" s="80">
        <f>(J119*2)/100+J119</f>
        <v>8.16</v>
      </c>
      <c r="L119" s="100">
        <f t="shared" si="7"/>
        <v>102</v>
      </c>
      <c r="M119" s="121"/>
      <c r="N119" s="101">
        <f t="shared" si="4"/>
        <v>8.3232</v>
      </c>
      <c r="O119" s="101">
        <f t="shared" si="5"/>
        <v>8.489664</v>
      </c>
      <c r="P119" s="101">
        <f t="shared" si="5"/>
        <v>8.65945728</v>
      </c>
    </row>
    <row r="120" spans="1:16" ht="12.75">
      <c r="A120" s="18">
        <f t="shared" si="6"/>
        <v>102</v>
      </c>
      <c r="B120" s="18" t="s">
        <v>235</v>
      </c>
      <c r="C120" s="40" t="s">
        <v>69</v>
      </c>
      <c r="D120" s="65"/>
      <c r="E120" s="65"/>
      <c r="F120" s="65"/>
      <c r="G120" s="64" t="s">
        <v>64</v>
      </c>
      <c r="H120" s="65"/>
      <c r="I120" s="80">
        <v>463</v>
      </c>
      <c r="J120" s="80">
        <v>420</v>
      </c>
      <c r="K120" s="80">
        <f>(J120*2)/100+J120</f>
        <v>428.4</v>
      </c>
      <c r="L120" s="100">
        <f t="shared" si="7"/>
        <v>102</v>
      </c>
      <c r="M120" s="121"/>
      <c r="N120" s="101">
        <f t="shared" si="4"/>
        <v>436.96799999999996</v>
      </c>
      <c r="O120" s="101">
        <f t="shared" si="5"/>
        <v>445.70735999999994</v>
      </c>
      <c r="P120" s="101">
        <f t="shared" si="5"/>
        <v>454.62150719999994</v>
      </c>
    </row>
    <row r="121" spans="1:16" ht="12.75">
      <c r="A121" s="18">
        <f t="shared" si="6"/>
        <v>103</v>
      </c>
      <c r="B121" s="18" t="s">
        <v>235</v>
      </c>
      <c r="C121" s="27" t="s">
        <v>70</v>
      </c>
      <c r="D121" s="24"/>
      <c r="E121" s="24"/>
      <c r="F121" s="24"/>
      <c r="G121" s="38" t="s">
        <v>65</v>
      </c>
      <c r="H121" s="24"/>
      <c r="I121" s="80">
        <v>167</v>
      </c>
      <c r="J121" s="80">
        <v>150</v>
      </c>
      <c r="K121" s="80">
        <v>152</v>
      </c>
      <c r="L121" s="100">
        <f t="shared" si="7"/>
        <v>101.33333333333334</v>
      </c>
      <c r="M121" s="121"/>
      <c r="N121" s="101">
        <f t="shared" si="4"/>
        <v>155.04</v>
      </c>
      <c r="O121" s="101">
        <f t="shared" si="5"/>
        <v>158.14079999999998</v>
      </c>
      <c r="P121" s="101">
        <f t="shared" si="5"/>
        <v>161.30361599999998</v>
      </c>
    </row>
    <row r="122" spans="1:16" ht="12.75">
      <c r="A122" s="18">
        <f t="shared" si="6"/>
        <v>104</v>
      </c>
      <c r="B122" s="18" t="s">
        <v>235</v>
      </c>
      <c r="C122" s="27" t="s">
        <v>71</v>
      </c>
      <c r="D122" s="24"/>
      <c r="E122" s="24"/>
      <c r="F122" s="24"/>
      <c r="G122" s="38" t="s">
        <v>66</v>
      </c>
      <c r="H122" s="24"/>
      <c r="I122" s="80">
        <v>151</v>
      </c>
      <c r="J122" s="80">
        <v>150</v>
      </c>
      <c r="K122" s="80">
        <v>200</v>
      </c>
      <c r="L122" s="100">
        <f t="shared" si="7"/>
        <v>133.33333333333331</v>
      </c>
      <c r="M122" s="121"/>
      <c r="N122" s="101">
        <f t="shared" si="4"/>
        <v>204</v>
      </c>
      <c r="O122" s="101">
        <f t="shared" si="5"/>
        <v>208.08</v>
      </c>
      <c r="P122" s="101">
        <f t="shared" si="5"/>
        <v>212.2416</v>
      </c>
    </row>
    <row r="123" spans="1:16" ht="12.75">
      <c r="A123" s="18">
        <f t="shared" si="6"/>
        <v>105</v>
      </c>
      <c r="B123" s="18" t="s">
        <v>235</v>
      </c>
      <c r="C123" s="99" t="s">
        <v>219</v>
      </c>
      <c r="D123" s="65"/>
      <c r="E123" s="65"/>
      <c r="F123" s="65"/>
      <c r="G123" s="64" t="s">
        <v>221</v>
      </c>
      <c r="H123" s="65"/>
      <c r="I123" s="80">
        <v>75</v>
      </c>
      <c r="J123" s="80">
        <v>70</v>
      </c>
      <c r="K123" s="80">
        <v>20</v>
      </c>
      <c r="L123" s="100">
        <f t="shared" si="7"/>
        <v>28.57142857142857</v>
      </c>
      <c r="M123" s="121"/>
      <c r="N123" s="101">
        <f t="shared" si="4"/>
        <v>20.4</v>
      </c>
      <c r="O123" s="101">
        <f t="shared" si="5"/>
        <v>20.808</v>
      </c>
      <c r="P123" s="101">
        <f t="shared" si="5"/>
        <v>21.22416</v>
      </c>
    </row>
    <row r="124" spans="1:16" ht="12.75">
      <c r="A124" s="18">
        <f t="shared" si="6"/>
        <v>106</v>
      </c>
      <c r="B124" s="18" t="s">
        <v>235</v>
      </c>
      <c r="C124" s="27" t="s">
        <v>72</v>
      </c>
      <c r="D124" s="24"/>
      <c r="E124" s="24"/>
      <c r="F124" s="24"/>
      <c r="G124" s="38" t="s">
        <v>67</v>
      </c>
      <c r="H124" s="24"/>
      <c r="I124" s="80">
        <f>I125+I126+I127</f>
        <v>218</v>
      </c>
      <c r="J124" s="80">
        <f>J125+J126+J127</f>
        <v>357</v>
      </c>
      <c r="K124" s="80">
        <f>K125+K126+K127</f>
        <v>347</v>
      </c>
      <c r="L124" s="100">
        <f t="shared" si="7"/>
        <v>97.19887955182072</v>
      </c>
      <c r="M124" s="121"/>
      <c r="N124" s="101">
        <f t="shared" si="4"/>
        <v>353.94</v>
      </c>
      <c r="O124" s="101">
        <f t="shared" si="5"/>
        <v>361.0188</v>
      </c>
      <c r="P124" s="101">
        <f t="shared" si="5"/>
        <v>368.239176</v>
      </c>
    </row>
    <row r="125" spans="1:16" ht="17.25" customHeight="1">
      <c r="A125" s="18">
        <f t="shared" si="6"/>
        <v>107</v>
      </c>
      <c r="B125" s="18" t="s">
        <v>235</v>
      </c>
      <c r="C125" s="72" t="s">
        <v>194</v>
      </c>
      <c r="D125" s="24"/>
      <c r="E125" s="24"/>
      <c r="F125" s="24"/>
      <c r="G125" s="38"/>
      <c r="H125" s="73" t="s">
        <v>191</v>
      </c>
      <c r="I125" s="83">
        <v>76</v>
      </c>
      <c r="J125" s="83">
        <v>150</v>
      </c>
      <c r="K125" s="80">
        <v>45</v>
      </c>
      <c r="L125" s="81">
        <f t="shared" si="7"/>
        <v>30</v>
      </c>
      <c r="M125" s="11"/>
      <c r="N125" s="101">
        <f t="shared" si="4"/>
        <v>45.9</v>
      </c>
      <c r="O125" s="101">
        <f t="shared" si="5"/>
        <v>46.818</v>
      </c>
      <c r="P125" s="101">
        <f t="shared" si="5"/>
        <v>47.75436</v>
      </c>
    </row>
    <row r="126" spans="1:16" ht="12.75">
      <c r="A126" s="18">
        <f t="shared" si="6"/>
        <v>108</v>
      </c>
      <c r="B126" s="18" t="s">
        <v>235</v>
      </c>
      <c r="C126" s="74" t="s">
        <v>195</v>
      </c>
      <c r="D126" s="65"/>
      <c r="E126" s="65"/>
      <c r="F126" s="65"/>
      <c r="G126" s="64"/>
      <c r="H126" s="75" t="s">
        <v>192</v>
      </c>
      <c r="I126" s="83">
        <v>45</v>
      </c>
      <c r="J126" s="83">
        <v>82</v>
      </c>
      <c r="K126" s="80">
        <v>172</v>
      </c>
      <c r="L126" s="81">
        <f t="shared" si="7"/>
        <v>209.7560975609756</v>
      </c>
      <c r="M126" s="11"/>
      <c r="N126" s="101">
        <f t="shared" si="4"/>
        <v>175.44</v>
      </c>
      <c r="O126" s="101">
        <f t="shared" si="5"/>
        <v>178.9488</v>
      </c>
      <c r="P126" s="101">
        <f t="shared" si="5"/>
        <v>182.52777600000002</v>
      </c>
    </row>
    <row r="127" spans="1:16" ht="12.75">
      <c r="A127" s="18">
        <f t="shared" si="6"/>
        <v>109</v>
      </c>
      <c r="B127" s="18" t="s">
        <v>235</v>
      </c>
      <c r="C127" s="76" t="s">
        <v>196</v>
      </c>
      <c r="D127" s="24"/>
      <c r="E127" s="24"/>
      <c r="F127" s="24"/>
      <c r="G127" s="38"/>
      <c r="H127" s="77" t="s">
        <v>193</v>
      </c>
      <c r="I127" s="83">
        <v>97</v>
      </c>
      <c r="J127" s="83">
        <v>125</v>
      </c>
      <c r="K127" s="80">
        <v>130</v>
      </c>
      <c r="L127" s="81">
        <f t="shared" si="7"/>
        <v>104</v>
      </c>
      <c r="M127" s="11"/>
      <c r="N127" s="101">
        <f t="shared" si="4"/>
        <v>132.6</v>
      </c>
      <c r="O127" s="101">
        <f t="shared" si="5"/>
        <v>135.25199999999998</v>
      </c>
      <c r="P127" s="101">
        <f t="shared" si="5"/>
        <v>137.95703999999998</v>
      </c>
    </row>
    <row r="128" spans="1:16" ht="12.75">
      <c r="A128" s="18">
        <f t="shared" si="6"/>
        <v>110</v>
      </c>
      <c r="B128" s="18" t="s">
        <v>235</v>
      </c>
      <c r="C128" s="16">
        <v>55</v>
      </c>
      <c r="D128" s="65"/>
      <c r="E128" s="65"/>
      <c r="F128" s="64" t="s">
        <v>211</v>
      </c>
      <c r="G128" s="65"/>
      <c r="H128" s="65"/>
      <c r="I128" s="80">
        <v>6396</v>
      </c>
      <c r="J128" s="80">
        <v>8070</v>
      </c>
      <c r="K128" s="80">
        <v>8500</v>
      </c>
      <c r="L128" s="100">
        <f t="shared" si="7"/>
        <v>105.32837670384139</v>
      </c>
      <c r="M128" s="121"/>
      <c r="N128" s="101">
        <f t="shared" si="4"/>
        <v>8670</v>
      </c>
      <c r="O128" s="101">
        <f t="shared" si="5"/>
        <v>8843.4</v>
      </c>
      <c r="P128" s="101">
        <f t="shared" si="5"/>
        <v>9020.268</v>
      </c>
    </row>
    <row r="129" spans="1:16" ht="24.75" customHeight="1">
      <c r="A129" s="18">
        <f t="shared" si="6"/>
        <v>111</v>
      </c>
      <c r="B129" s="18" t="s">
        <v>235</v>
      </c>
      <c r="C129" s="69" t="s">
        <v>168</v>
      </c>
      <c r="D129" s="24"/>
      <c r="E129" s="24"/>
      <c r="F129" s="24"/>
      <c r="G129" s="38"/>
      <c r="H129" s="66" t="s">
        <v>167</v>
      </c>
      <c r="I129" s="83">
        <v>6396</v>
      </c>
      <c r="J129" s="83">
        <v>8070</v>
      </c>
      <c r="K129" s="80">
        <v>8500</v>
      </c>
      <c r="L129" s="81">
        <f t="shared" si="7"/>
        <v>105.32837670384139</v>
      </c>
      <c r="M129" s="11"/>
      <c r="N129" s="101">
        <f t="shared" si="4"/>
        <v>8670</v>
      </c>
      <c r="O129" s="101">
        <f t="shared" si="5"/>
        <v>8843.4</v>
      </c>
      <c r="P129" s="101">
        <f t="shared" si="5"/>
        <v>9020.268</v>
      </c>
    </row>
    <row r="130" spans="1:16" ht="25.5" customHeight="1">
      <c r="A130" s="18">
        <f t="shared" si="6"/>
        <v>112</v>
      </c>
      <c r="B130" s="18" t="s">
        <v>235</v>
      </c>
      <c r="C130" s="47" t="s">
        <v>205</v>
      </c>
      <c r="D130" s="78"/>
      <c r="E130" s="78"/>
      <c r="F130" s="78"/>
      <c r="G130" s="65"/>
      <c r="H130" s="79" t="s">
        <v>220</v>
      </c>
      <c r="I130" s="83">
        <v>6396</v>
      </c>
      <c r="J130" s="83">
        <v>8070</v>
      </c>
      <c r="K130" s="80">
        <v>8500</v>
      </c>
      <c r="L130" s="81">
        <f t="shared" si="7"/>
        <v>105.32837670384139</v>
      </c>
      <c r="M130" s="11"/>
      <c r="N130" s="101">
        <f t="shared" si="4"/>
        <v>8670</v>
      </c>
      <c r="O130" s="101">
        <f t="shared" si="5"/>
        <v>8843.4</v>
      </c>
      <c r="P130" s="101">
        <f t="shared" si="5"/>
        <v>9020.268</v>
      </c>
    </row>
    <row r="131" spans="1:16" ht="12.75">
      <c r="A131" s="18">
        <f t="shared" si="6"/>
        <v>113</v>
      </c>
      <c r="B131" s="18" t="s">
        <v>235</v>
      </c>
      <c r="C131" s="69">
        <v>70</v>
      </c>
      <c r="D131" s="24"/>
      <c r="E131" s="38" t="s">
        <v>2</v>
      </c>
      <c r="F131" s="24"/>
      <c r="G131" s="24"/>
      <c r="H131" s="24"/>
      <c r="I131" s="80">
        <f aca="true" t="shared" si="8" ref="I131:K132">I132</f>
        <v>1174</v>
      </c>
      <c r="J131" s="80">
        <f t="shared" si="8"/>
        <v>2148</v>
      </c>
      <c r="K131" s="80">
        <f t="shared" si="8"/>
        <v>1410</v>
      </c>
      <c r="L131" s="100">
        <f t="shared" si="7"/>
        <v>65.64245810055866</v>
      </c>
      <c r="M131" s="121"/>
      <c r="N131" s="101">
        <f t="shared" si="4"/>
        <v>1438.2</v>
      </c>
      <c r="O131" s="101">
        <f t="shared" si="5"/>
        <v>1466.964</v>
      </c>
      <c r="P131" s="101">
        <f t="shared" si="5"/>
        <v>1496.3032799999999</v>
      </c>
    </row>
    <row r="132" spans="1:16" ht="12.75">
      <c r="A132" s="18">
        <f t="shared" si="6"/>
        <v>114</v>
      </c>
      <c r="B132" s="18" t="s">
        <v>235</v>
      </c>
      <c r="C132" s="16">
        <v>71</v>
      </c>
      <c r="D132" s="65"/>
      <c r="E132" s="65"/>
      <c r="F132" s="43" t="s">
        <v>212</v>
      </c>
      <c r="G132" s="52"/>
      <c r="H132" s="65"/>
      <c r="I132" s="80">
        <f t="shared" si="8"/>
        <v>1174</v>
      </c>
      <c r="J132" s="80">
        <f t="shared" si="8"/>
        <v>2148</v>
      </c>
      <c r="K132" s="80">
        <f t="shared" si="8"/>
        <v>1410</v>
      </c>
      <c r="L132" s="100">
        <f t="shared" si="7"/>
        <v>65.64245810055866</v>
      </c>
      <c r="M132" s="121"/>
      <c r="N132" s="101">
        <f t="shared" si="4"/>
        <v>1438.2</v>
      </c>
      <c r="O132" s="101">
        <f t="shared" si="5"/>
        <v>1466.964</v>
      </c>
      <c r="P132" s="101">
        <f t="shared" si="5"/>
        <v>1496.3032799999999</v>
      </c>
    </row>
    <row r="133" spans="1:16" ht="12.75">
      <c r="A133" s="18">
        <f t="shared" si="6"/>
        <v>115</v>
      </c>
      <c r="B133" s="18" t="s">
        <v>235</v>
      </c>
      <c r="C133" s="69" t="s">
        <v>154</v>
      </c>
      <c r="D133" s="24"/>
      <c r="E133" s="24"/>
      <c r="F133" s="38"/>
      <c r="G133" s="38" t="s">
        <v>153</v>
      </c>
      <c r="H133" s="24"/>
      <c r="I133" s="80">
        <f>I134+I136</f>
        <v>1174</v>
      </c>
      <c r="J133" s="80">
        <f>J134+J136+J135</f>
        <v>2148</v>
      </c>
      <c r="K133" s="80">
        <f>K134+K135+K136</f>
        <v>1410</v>
      </c>
      <c r="L133" s="100">
        <f t="shared" si="7"/>
        <v>65.64245810055866</v>
      </c>
      <c r="M133" s="121"/>
      <c r="N133" s="101">
        <f t="shared" si="4"/>
        <v>1438.2</v>
      </c>
      <c r="O133" s="101">
        <f t="shared" si="5"/>
        <v>1466.964</v>
      </c>
      <c r="P133" s="101">
        <f t="shared" si="5"/>
        <v>1496.3032799999999</v>
      </c>
    </row>
    <row r="134" spans="1:16" ht="12.75">
      <c r="A134" s="18">
        <f t="shared" si="6"/>
        <v>116</v>
      </c>
      <c r="B134" s="18" t="s">
        <v>235</v>
      </c>
      <c r="C134" s="54" t="s">
        <v>200</v>
      </c>
      <c r="D134" s="65"/>
      <c r="E134" s="65"/>
      <c r="F134" s="64"/>
      <c r="G134" s="64"/>
      <c r="H134" s="65" t="s">
        <v>197</v>
      </c>
      <c r="I134" s="83">
        <v>775</v>
      </c>
      <c r="J134" s="83">
        <v>1105</v>
      </c>
      <c r="K134" s="80">
        <v>766</v>
      </c>
      <c r="L134" s="81">
        <f>(K134/J134)*100</f>
        <v>69.32126696832579</v>
      </c>
      <c r="M134" s="11"/>
      <c r="N134" s="101">
        <f t="shared" si="4"/>
        <v>781.32</v>
      </c>
      <c r="O134" s="101">
        <f t="shared" si="5"/>
        <v>796.9464</v>
      </c>
      <c r="P134" s="101">
        <f t="shared" si="5"/>
        <v>812.8853280000001</v>
      </c>
    </row>
    <row r="135" spans="1:16" ht="26.25" customHeight="1">
      <c r="A135" s="18">
        <f t="shared" si="6"/>
        <v>117</v>
      </c>
      <c r="B135" s="18" t="s">
        <v>235</v>
      </c>
      <c r="C135" s="44" t="s">
        <v>201</v>
      </c>
      <c r="D135" s="24"/>
      <c r="E135" s="24"/>
      <c r="F135" s="38"/>
      <c r="G135" s="38"/>
      <c r="H135" s="66" t="s">
        <v>198</v>
      </c>
      <c r="I135" s="83"/>
      <c r="J135" s="83">
        <v>484</v>
      </c>
      <c r="K135" s="80">
        <v>302</v>
      </c>
      <c r="L135" s="81">
        <f>(J135/K135)*100</f>
        <v>160.26490066225165</v>
      </c>
      <c r="M135" s="11"/>
      <c r="N135" s="101">
        <f>(K135*2)/100+K135</f>
        <v>308.04</v>
      </c>
      <c r="O135" s="101">
        <f t="shared" si="5"/>
        <v>314.2008</v>
      </c>
      <c r="P135" s="101">
        <f t="shared" si="5"/>
        <v>320.484816</v>
      </c>
    </row>
    <row r="136" spans="1:16" ht="12.75">
      <c r="A136" s="18">
        <f t="shared" si="6"/>
        <v>118</v>
      </c>
      <c r="B136" s="18" t="s">
        <v>235</v>
      </c>
      <c r="C136" s="44" t="s">
        <v>202</v>
      </c>
      <c r="D136" s="24"/>
      <c r="E136" s="24"/>
      <c r="F136" s="38"/>
      <c r="G136" s="38"/>
      <c r="H136" s="24" t="s">
        <v>199</v>
      </c>
      <c r="I136" s="83">
        <v>399</v>
      </c>
      <c r="J136" s="83">
        <v>559</v>
      </c>
      <c r="K136" s="80">
        <v>342</v>
      </c>
      <c r="L136" s="81">
        <f>(K136/J136)*100</f>
        <v>61.18067978533095</v>
      </c>
      <c r="M136" s="11"/>
      <c r="N136" s="101">
        <f>(K136*2)/100+K136</f>
        <v>348.84</v>
      </c>
      <c r="O136" s="101">
        <f t="shared" si="5"/>
        <v>355.8168</v>
      </c>
      <c r="P136" s="101">
        <f t="shared" si="5"/>
        <v>362.933136</v>
      </c>
    </row>
    <row r="137" spans="1:16" ht="12.75">
      <c r="A137" s="18">
        <f t="shared" si="6"/>
        <v>119</v>
      </c>
      <c r="B137" s="18"/>
      <c r="C137" s="44"/>
      <c r="D137" s="24"/>
      <c r="E137" s="24"/>
      <c r="F137" s="38"/>
      <c r="G137" s="38"/>
      <c r="H137" s="38" t="s">
        <v>224</v>
      </c>
      <c r="I137" s="80">
        <v>97570</v>
      </c>
      <c r="J137" s="80">
        <f>J19-J80</f>
        <v>106246</v>
      </c>
      <c r="K137" s="80">
        <f>K19-K80</f>
        <v>128924</v>
      </c>
      <c r="L137" s="84"/>
      <c r="M137" s="117"/>
      <c r="N137" s="116">
        <f>N19-N80</f>
        <v>131502.48</v>
      </c>
      <c r="O137" s="116">
        <f>O19-O80</f>
        <v>134132.5296</v>
      </c>
      <c r="P137" s="116">
        <f>P19-P80</f>
        <v>136815.18019200003</v>
      </c>
    </row>
    <row r="138" spans="1:16" ht="12.75">
      <c r="A138" s="18"/>
      <c r="B138" s="18"/>
      <c r="C138" s="44"/>
      <c r="D138" s="24"/>
      <c r="E138" s="24"/>
      <c r="F138" s="38"/>
      <c r="G138" s="38"/>
      <c r="H138" s="38" t="s">
        <v>251</v>
      </c>
      <c r="I138" s="80">
        <v>81181</v>
      </c>
      <c r="J138" s="80">
        <v>99914</v>
      </c>
      <c r="K138" s="80">
        <v>124150</v>
      </c>
      <c r="L138" s="84"/>
      <c r="M138" s="117"/>
      <c r="N138" s="116"/>
      <c r="O138" s="116"/>
      <c r="P138" s="116"/>
    </row>
    <row r="139" spans="1:16" ht="12.75">
      <c r="A139" s="18">
        <v>120</v>
      </c>
      <c r="B139" s="18"/>
      <c r="C139" s="25"/>
      <c r="D139" s="22"/>
      <c r="E139" s="22"/>
      <c r="F139" s="22"/>
      <c r="G139" s="23"/>
      <c r="H139" s="38" t="s">
        <v>206</v>
      </c>
      <c r="I139" s="80">
        <v>252</v>
      </c>
      <c r="J139" s="80">
        <v>243</v>
      </c>
      <c r="K139" s="80">
        <v>243</v>
      </c>
      <c r="L139" s="84"/>
      <c r="M139" s="117"/>
      <c r="N139" s="116">
        <v>243</v>
      </c>
      <c r="O139" s="116">
        <v>243</v>
      </c>
      <c r="P139" s="116">
        <v>243</v>
      </c>
    </row>
    <row r="140" spans="1:16" ht="12.75">
      <c r="A140" s="52"/>
      <c r="B140" s="52"/>
      <c r="C140" s="52"/>
      <c r="D140" s="52"/>
      <c r="E140" s="52"/>
      <c r="F140" s="52"/>
      <c r="G140" s="43"/>
      <c r="H140" s="64"/>
      <c r="I140" s="118"/>
      <c r="J140" s="118"/>
      <c r="K140" s="119"/>
      <c r="L140" s="119"/>
      <c r="M140" s="9"/>
      <c r="N140" s="120"/>
      <c r="O140" s="112"/>
      <c r="P140" s="112"/>
    </row>
    <row r="141" spans="1:16" ht="12.75">
      <c r="A141" s="52"/>
      <c r="B141" s="52"/>
      <c r="C141" s="52"/>
      <c r="D141" s="52"/>
      <c r="E141" s="52"/>
      <c r="F141" s="52"/>
      <c r="G141" s="43"/>
      <c r="H141" s="64"/>
      <c r="I141" s="118"/>
      <c r="J141" s="118"/>
      <c r="K141" s="119"/>
      <c r="L141" s="119"/>
      <c r="M141" s="9"/>
      <c r="N141" s="120"/>
      <c r="O141" s="112"/>
      <c r="P141" s="112"/>
    </row>
    <row r="142" spans="1:12" ht="12.75">
      <c r="A142" s="2"/>
      <c r="B142" s="2"/>
      <c r="C142" s="2"/>
      <c r="D142" s="2"/>
      <c r="E142" s="2"/>
      <c r="F142" s="2"/>
      <c r="G142" s="12"/>
      <c r="H142" s="13"/>
      <c r="I142" s="14"/>
      <c r="J142" s="12"/>
      <c r="K142" s="14"/>
      <c r="L142" s="14"/>
    </row>
    <row r="143" spans="1:14" ht="12.75">
      <c r="A143" s="4"/>
      <c r="B143" s="4"/>
      <c r="C143" s="4"/>
      <c r="D143" s="4"/>
      <c r="E143" s="4"/>
      <c r="F143" s="4"/>
      <c r="G143" s="4"/>
      <c r="H143" s="9" t="s">
        <v>245</v>
      </c>
      <c r="I143" s="7"/>
      <c r="J143" s="7"/>
      <c r="K143" s="7"/>
      <c r="L143" s="9" t="s">
        <v>250</v>
      </c>
      <c r="M143" s="7"/>
      <c r="N143" s="7"/>
    </row>
    <row r="144" spans="1:14" ht="12.75">
      <c r="A144" s="4"/>
      <c r="B144" s="4"/>
      <c r="C144" s="9"/>
      <c r="D144" s="9"/>
      <c r="E144" s="9"/>
      <c r="F144" s="9"/>
      <c r="G144" s="9"/>
      <c r="H144" s="3" t="s">
        <v>249</v>
      </c>
      <c r="I144" s="7"/>
      <c r="J144" s="7"/>
      <c r="K144" s="7"/>
      <c r="L144" s="117" t="s">
        <v>248</v>
      </c>
      <c r="M144" s="7"/>
      <c r="N144" s="7"/>
    </row>
    <row r="145" spans="1:11" ht="12.75">
      <c r="A145" s="4"/>
      <c r="B145" s="4"/>
      <c r="C145" s="9"/>
      <c r="D145" s="9"/>
      <c r="E145" s="9"/>
      <c r="F145" s="9"/>
      <c r="G145" s="9"/>
      <c r="H145" s="3"/>
      <c r="I145" s="4"/>
      <c r="K145" s="11"/>
    </row>
    <row r="146" spans="8:10" ht="12.75">
      <c r="H146" s="9"/>
      <c r="I146" s="7"/>
      <c r="J146" s="7"/>
    </row>
    <row r="147" spans="8:10" ht="12.75">
      <c r="H147" s="117"/>
      <c r="I147" s="7"/>
      <c r="J147" s="7"/>
    </row>
    <row r="148" ht="12.75">
      <c r="H148" s="9"/>
    </row>
    <row r="149" ht="12.75">
      <c r="H149" s="9"/>
    </row>
    <row r="150" ht="12.75">
      <c r="H150" s="9"/>
    </row>
    <row r="151" ht="12.75">
      <c r="H151" s="9"/>
    </row>
    <row r="152" ht="12.75">
      <c r="H152" s="9"/>
    </row>
    <row r="153" ht="12.75">
      <c r="H153" s="9"/>
    </row>
  </sheetData>
  <sheetProtection/>
  <mergeCells count="26">
    <mergeCell ref="I3:N3"/>
    <mergeCell ref="K6:L6"/>
    <mergeCell ref="K7:L7"/>
    <mergeCell ref="B16:B18"/>
    <mergeCell ref="M15:M20"/>
    <mergeCell ref="C16:C18"/>
    <mergeCell ref="D16:H18"/>
    <mergeCell ref="H8:M8"/>
    <mergeCell ref="J11:K11"/>
    <mergeCell ref="D26:H26"/>
    <mergeCell ref="D74:H74"/>
    <mergeCell ref="D41:H41"/>
    <mergeCell ref="D45:H45"/>
    <mergeCell ref="D33:H33"/>
    <mergeCell ref="D34:H34"/>
    <mergeCell ref="D36:H36"/>
    <mergeCell ref="G23:H23"/>
    <mergeCell ref="D25:H25"/>
    <mergeCell ref="D79:H79"/>
    <mergeCell ref="D62:H62"/>
    <mergeCell ref="D63:H63"/>
    <mergeCell ref="D66:H66"/>
    <mergeCell ref="G69:H69"/>
    <mergeCell ref="G75:H75"/>
    <mergeCell ref="D46:H46"/>
    <mergeCell ref="D48:H48"/>
  </mergeCells>
  <printOptions/>
  <pageMargins left="0.78" right="0.14" top="0.59" bottom="0.3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Andreea Viorela Florea</dc:creator>
  <cp:keywords/>
  <dc:description/>
  <cp:lastModifiedBy>Pascaru Valeriu</cp:lastModifiedBy>
  <cp:lastPrinted>2015-12-23T11:02:18Z</cp:lastPrinted>
  <dcterms:created xsi:type="dcterms:W3CDTF">2010-09-05T09:24:08Z</dcterms:created>
  <dcterms:modified xsi:type="dcterms:W3CDTF">2016-03-22T12:06:35Z</dcterms:modified>
  <cp:category/>
  <cp:version/>
  <cp:contentType/>
  <cp:contentStatus/>
</cp:coreProperties>
</file>